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'Лист3'!$A$1:$J$212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8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а</t>
        </r>
      </text>
    </comment>
  </commentList>
</comments>
</file>

<file path=xl/sharedStrings.xml><?xml version="1.0" encoding="utf-8"?>
<sst xmlns="http://schemas.openxmlformats.org/spreadsheetml/2006/main" count="280" uniqueCount="82">
  <si>
    <t>Номер основного мероприятия</t>
  </si>
  <si>
    <t>Основное мероприятие государственной программы (связь мероприятий с показателями государственной программы)</t>
  </si>
  <si>
    <t>Ответственный исполнитель/соисполнитель</t>
  </si>
  <si>
    <t>Источники финансирования</t>
  </si>
  <si>
    <t>Финансовые затраты на реализацию (тыс. рублей)</t>
  </si>
  <si>
    <t>Всего</t>
  </si>
  <si>
    <t>2016 год</t>
  </si>
  <si>
    <t>2017 год</t>
  </si>
  <si>
    <t>2018 год</t>
  </si>
  <si>
    <t>2019 год</t>
  </si>
  <si>
    <t>2020 год</t>
  </si>
  <si>
    <t>Подпрограмма I. Общее образование. Дополнительное образование детей</t>
  </si>
  <si>
    <t>1.1.</t>
  </si>
  <si>
    <t>ДОиМП администрации города/образовательные организации</t>
  </si>
  <si>
    <t>всего:</t>
  </si>
  <si>
    <t>федеральный бюджет</t>
  </si>
  <si>
    <t>бюджет автономного округа</t>
  </si>
  <si>
    <t>местный бюджет</t>
  </si>
  <si>
    <t>внебюджетные источники</t>
  </si>
  <si>
    <t>программа "Сотрудничество"</t>
  </si>
  <si>
    <t>1.2.</t>
  </si>
  <si>
    <t>1.3.</t>
  </si>
  <si>
    <t>Обеспечение реализации основных общеобразовательных программ в образовательных организациях, расположенных на территории муниципального образования городской округ город Пыть-Ях(показатель N 1,3,4)</t>
  </si>
  <si>
    <t>1.3.1</t>
  </si>
  <si>
    <t>1.3.2</t>
  </si>
  <si>
    <t>1.3.3</t>
  </si>
  <si>
    <t>1.3.4</t>
  </si>
  <si>
    <t>Итого по подпрограмме I</t>
  </si>
  <si>
    <t>ПодпрограммаII. Система оценки качества образования и информационная прозрачность системы образования</t>
  </si>
  <si>
    <t>2.</t>
  </si>
  <si>
    <t>Развитие системы оценки качества образования, включающей оценку результатов деятельности по реализации федерального государственного стандарта и учет динамики достижений каждого обучающегося"(показатель N 6)</t>
  </si>
  <si>
    <t>2.1.</t>
  </si>
  <si>
    <t>2.2.</t>
  </si>
  <si>
    <t>Итого по подпрограмме II</t>
  </si>
  <si>
    <t>задача</t>
  </si>
  <si>
    <t>Подпрограмма III. Молодежь Югры и допризывная подготовка</t>
  </si>
  <si>
    <t>3.1.</t>
  </si>
  <si>
    <t>Содействие профориентации и карьерным устремлениям молодежи ( показатель № 7)</t>
  </si>
  <si>
    <t>ДО и МП, учреждения МП</t>
  </si>
  <si>
    <t>3.2.</t>
  </si>
  <si>
    <t>Создание условий для развития гражданско-патриотических, военно-патриотических качеств молодежи (показатели N 8)</t>
  </si>
  <si>
    <t>ДО и МП, учреждения МП,ОО</t>
  </si>
  <si>
    <t>3.3.</t>
  </si>
  <si>
    <t>Социализация детей и молодых людей, оказавшихся в трудной жизненной ситуации(показатель N 9)</t>
  </si>
  <si>
    <t>3.4.</t>
  </si>
  <si>
    <t>Обеспечение развития молодежной политики и патриотического воспитания граждан Российской Федерации(показатель N 9)</t>
  </si>
  <si>
    <t>Итого по подпрограмме III</t>
  </si>
  <si>
    <t>Подпрограмма IV. Ресурсное обеспечение в сфере образования и молодежной политики</t>
  </si>
  <si>
    <t>4.1.</t>
  </si>
  <si>
    <t>Финансовое обеспечение полномочий по исполнению публичных обязательств перед физическими лицами(показатель N15)</t>
  </si>
  <si>
    <t>ДОиМП администрации города/ МКУ "ЦБиКОМУ",ОУ</t>
  </si>
  <si>
    <t>4.1.1</t>
  </si>
  <si>
    <t>ДОиМП администрации города/ОУ</t>
  </si>
  <si>
    <t>4.1.2.</t>
  </si>
  <si>
    <t>ДОиМП администрации города/ ОУ</t>
  </si>
  <si>
    <t>4.1.3.</t>
  </si>
  <si>
    <t>4.2.</t>
  </si>
  <si>
    <t>Обеспечение комплексной безопасности и повышение энергоэффективности образовательных организаций и учреждений молодежной политики(показатель N 11,14)</t>
  </si>
  <si>
    <t>ДОиМП администрации города/ образовательные организации  и учреждения МП /МКУ "УКС"</t>
  </si>
  <si>
    <t>4.3.</t>
  </si>
  <si>
    <t>Развитие материально-технической базы  муниципальных образовательных организаций,  учреждений молодежной политики" (показатель N 11)</t>
  </si>
  <si>
    <t xml:space="preserve">ДО и МП, учреждения МП и ОУ </t>
  </si>
  <si>
    <t>4.4.</t>
  </si>
  <si>
    <t>Обеспечение деятельности обслуживающих организаций</t>
  </si>
  <si>
    <t xml:space="preserve"> МКУ "ЦБиКОМУ"</t>
  </si>
  <si>
    <t>4.5.</t>
  </si>
  <si>
    <t>Приобретение объектов недвижимого имущества для размещения дошкольных и (или) общеобразовательных организаций(показатель N 12,13)</t>
  </si>
  <si>
    <t xml:space="preserve">ДО и МП, администрация </t>
  </si>
  <si>
    <t>Итого по подпрограмме IV</t>
  </si>
  <si>
    <t>Прочие инвестиции в объекты муниципальной собственности</t>
  </si>
  <si>
    <t>Прочие расходы</t>
  </si>
  <si>
    <t>в том числе: ДОиМП администрации города/ ОО/ Учреждения молодежной политики</t>
  </si>
  <si>
    <t>программа «Сотрудничество»</t>
  </si>
  <si>
    <t>в том числе: МКУ "УКС"</t>
  </si>
  <si>
    <t>в том числе: МКУ "ЦБиКОМУ"</t>
  </si>
  <si>
    <t>Развитие системы дополнительного образования детей  (показатель N 5)</t>
  </si>
  <si>
    <t>Развитие системы дошкольного и общего образования               (показатель N 2)</t>
  </si>
  <si>
    <t xml:space="preserve"> </t>
  </si>
  <si>
    <t>Перечень программных мероприятий муниципальной программы</t>
  </si>
  <si>
    <t>Итого по муниципальной программе</t>
  </si>
  <si>
    <t>Приложение № 3                                                                                              к постановлению администрации города Пыть-Ях</t>
  </si>
  <si>
    <t>от 15.07.2016 № 173-па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</si>
</sst>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;[Red]\-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3">
    <font>
      <sz val="10"/>
      <name val="Arial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180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180" fontId="2" fillId="0" borderId="1" xfId="0" applyNumberFormat="1" applyFont="1" applyFill="1" applyBorder="1" applyAlignment="1">
      <alignment vertical="top" wrapText="1"/>
    </xf>
    <xf numFmtId="180" fontId="0" fillId="0" borderId="0" xfId="0" applyNumberForma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180" fontId="0" fillId="0" borderId="0" xfId="0" applyNumberFormat="1" applyFill="1" applyAlignment="1">
      <alignment/>
    </xf>
    <xf numFmtId="4" fontId="1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180" fontId="4" fillId="0" borderId="0" xfId="0" applyNumberFormat="1" applyFont="1" applyFill="1" applyBorder="1" applyAlignment="1">
      <alignment horizontal="center" wrapText="1"/>
    </xf>
    <xf numFmtId="180" fontId="2" fillId="0" borderId="1" xfId="0" applyNumberFormat="1" applyFont="1" applyFill="1" applyBorder="1" applyAlignment="1">
      <alignment horizontal="center" vertical="top"/>
    </xf>
    <xf numFmtId="181" fontId="5" fillId="0" borderId="2" xfId="17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80" fontId="2" fillId="0" borderId="1" xfId="0" applyNumberFormat="1" applyFont="1" applyFill="1" applyBorder="1" applyAlignment="1">
      <alignment vertical="top"/>
    </xf>
    <xf numFmtId="180" fontId="2" fillId="0" borderId="1" xfId="0" applyNumberFormat="1" applyFont="1" applyFill="1" applyBorder="1" applyAlignment="1">
      <alignment vertical="top"/>
    </xf>
    <xf numFmtId="180" fontId="2" fillId="0" borderId="1" xfId="0" applyNumberFormat="1" applyFont="1" applyFill="1" applyBorder="1" applyAlignment="1">
      <alignment vertical="top" wrapText="1"/>
    </xf>
    <xf numFmtId="180" fontId="2" fillId="0" borderId="1" xfId="0" applyNumberFormat="1" applyFont="1" applyFill="1" applyBorder="1" applyAlignment="1">
      <alignment vertical="top" wrapText="1"/>
    </xf>
    <xf numFmtId="180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80" fontId="3" fillId="0" borderId="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DVED~1\AppData\Local\Temp\bat\&#1088;&#1072;&#1073;&#1086;&#1095;&#1072;&#1103;%20&#1090;&#1072;&#1073;&#1083;&#1080;&#1094;&#1072;%20%20&#1085;&#1072;%20&#1087;&#1088;&#1086;&#1074;&#1077;&#1088;&#1082;&#1091;%20&#1080;&#1079;&#1084;&#1077;&#1085;&#1077;&#1085;&#1080;&#1103;%20&#1074;%20404-&#1087;&#1072;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вар"/>
      <sheetName val="расчет показателей"/>
      <sheetName val="оценка"/>
      <sheetName val="цЕлевые показатели"/>
      <sheetName val="ПРОГРАММА"/>
      <sheetName val="расчет цп"/>
      <sheetName val="Лист5"/>
      <sheetName val="медведев"/>
      <sheetName val="пояснение "/>
      <sheetName val="ПРОГРАММА  (2)"/>
      <sheetName val="проект ПРОГРАММА  (2)"/>
      <sheetName val="приложение №2 "/>
      <sheetName val="проект паспорт"/>
      <sheetName val="паспорт "/>
      <sheetName val="показатели"/>
      <sheetName val="план"/>
      <sheetName val="Лист1"/>
      <sheetName val="Лист2"/>
      <sheetName val="Лист3"/>
      <sheetName val="проект бюджета "/>
      <sheetName val="с"/>
      <sheetName val="Лист4"/>
      <sheetName val="Лист6"/>
      <sheetName val="Лист7"/>
    </sheetNames>
    <sheetDataSet>
      <sheetData sheetId="0">
        <row r="32">
          <cell r="G32">
            <v>2308</v>
          </cell>
          <cell r="H32">
            <v>2308</v>
          </cell>
          <cell r="I32">
            <v>2308</v>
          </cell>
          <cell r="J32">
            <v>2308</v>
          </cell>
        </row>
        <row r="48">
          <cell r="G48">
            <v>100</v>
          </cell>
          <cell r="H48">
            <v>100</v>
          </cell>
          <cell r="I48">
            <v>100</v>
          </cell>
          <cell r="J48">
            <v>100</v>
          </cell>
        </row>
      </sheetData>
      <sheetData sheetId="7">
        <row r="6">
          <cell r="G6">
            <v>2786.8</v>
          </cell>
        </row>
        <row r="14">
          <cell r="G14">
            <v>30569.2</v>
          </cell>
        </row>
        <row r="15">
          <cell r="G15">
            <v>263.2</v>
          </cell>
        </row>
        <row r="18">
          <cell r="G18">
            <v>13.9</v>
          </cell>
        </row>
        <row r="50">
          <cell r="G50">
            <v>24890.9</v>
          </cell>
        </row>
        <row r="54">
          <cell r="G54">
            <v>45461.2</v>
          </cell>
        </row>
        <row r="76">
          <cell r="G76">
            <v>14382.1</v>
          </cell>
        </row>
        <row r="77">
          <cell r="G77">
            <v>16115.5</v>
          </cell>
        </row>
        <row r="82">
          <cell r="G82">
            <v>145.3</v>
          </cell>
        </row>
      </sheetData>
      <sheetData sheetId="9">
        <row r="39">
          <cell r="F39">
            <v>50</v>
          </cell>
        </row>
      </sheetData>
      <sheetData sheetId="13">
        <row r="15">
          <cell r="C15" t="str">
            <v> 1. Обеспечение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жителя города.</v>
          </cell>
        </row>
        <row r="16">
          <cell r="C16" t="str">
            <v>2. Повышение эффективности реализации молодежной политики в интересах инновационного социально ориентированного развития города.</v>
          </cell>
        </row>
        <row r="17">
          <cell r="C17" t="str">
            <v>1. Модернизация системы дошкольного, общего и дополнительного образования детей.</v>
          </cell>
        </row>
        <row r="18">
          <cell r="C18" t="str">
            <v>2. Создание современной системы оценки качества образования на основе принципов открытости, объективности, прозрачности, общественно-профессионального участия.</v>
          </cell>
        </row>
        <row r="19">
          <cell r="C19" t="str">
            <v>3. Обеспечение эффективной системы социализации и самореализации молодежи, развитию потенциала молодежи.</v>
          </cell>
        </row>
        <row r="20">
          <cell r="C20" t="str">
            <v>4. Развитие инфраструктуры и организационно-экономических механизмов, обеспечивающих равную доступность услуг дошкольного, общего и дополнительного образования детей.</v>
          </cell>
        </row>
      </sheetData>
      <sheetData sheetId="19">
        <row r="32">
          <cell r="I32" t="str">
            <v>Расходы на обеспечение деятельности (оказание услуг) муниципальных учреждений</v>
          </cell>
        </row>
        <row r="33">
          <cell r="L33">
            <v>142489.4</v>
          </cell>
        </row>
        <row r="36">
          <cell r="I36" t="str">
            <v>Реализация основных общеобразовательных программ</v>
          </cell>
          <cell r="L36">
            <v>537105.6</v>
          </cell>
        </row>
        <row r="39">
          <cell r="I39" t="str">
            <v>Реализация дошкольными образовательными организациями основных общеобразовательных программ дошкольного образования</v>
          </cell>
          <cell r="L39">
            <v>394800</v>
          </cell>
        </row>
        <row r="42">
          <cell r="I42" t="str">
            <v>Информационное обеспечение общеобразовательных организаций в части доступа к образовательным ресурсам сети "Интернет"</v>
          </cell>
          <cell r="L42">
            <v>502.5</v>
          </cell>
        </row>
        <row r="47">
          <cell r="I47" t="str">
            <v>Организация и проведение единого государственного экзамена</v>
          </cell>
        </row>
        <row r="50">
          <cell r="I50" t="str">
            <v>Реализация мероприятий</v>
          </cell>
        </row>
        <row r="73">
          <cell r="I73" t="str">
            <v>Дополнительное финансовое обеспечение мероприятий по организации питания обучающихся</v>
          </cell>
          <cell r="L73">
            <v>29201.9</v>
          </cell>
        </row>
        <row r="76">
          <cell r="I76" t="str">
            <v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</v>
          </cell>
          <cell r="L76">
            <v>34288.1</v>
          </cell>
        </row>
        <row r="79">
          <cell r="I79" t="str">
            <v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v>
          </cell>
          <cell r="L79">
            <v>30142</v>
          </cell>
        </row>
        <row r="86">
          <cell r="L86">
            <v>11282.6</v>
          </cell>
        </row>
        <row r="104">
          <cell r="L104">
            <v>1075.6</v>
          </cell>
        </row>
        <row r="107">
          <cell r="L107">
            <v>55380.3</v>
          </cell>
        </row>
      </sheetData>
      <sheetData sheetId="20">
        <row r="162">
          <cell r="I162">
            <v>634031</v>
          </cell>
          <cell r="J162">
            <v>634031</v>
          </cell>
          <cell r="K162">
            <v>634031</v>
          </cell>
          <cell r="L162">
            <v>634031</v>
          </cell>
        </row>
        <row r="168">
          <cell r="I168">
            <v>502</v>
          </cell>
          <cell r="J168">
            <v>502</v>
          </cell>
          <cell r="K168">
            <v>502</v>
          </cell>
          <cell r="L168">
            <v>502</v>
          </cell>
        </row>
        <row r="170">
          <cell r="I170">
            <v>54979</v>
          </cell>
          <cell r="J170">
            <v>54979</v>
          </cell>
          <cell r="K170">
            <v>54979</v>
          </cell>
          <cell r="L170">
            <v>54979</v>
          </cell>
        </row>
        <row r="177">
          <cell r="I177">
            <v>77962.8</v>
          </cell>
          <cell r="J177">
            <v>77962.8</v>
          </cell>
          <cell r="K177">
            <v>77962.8</v>
          </cell>
          <cell r="L177">
            <v>77962.8</v>
          </cell>
        </row>
        <row r="180">
          <cell r="I180">
            <v>436089</v>
          </cell>
          <cell r="J180">
            <v>436089</v>
          </cell>
          <cell r="K180">
            <v>436089</v>
          </cell>
          <cell r="L180">
            <v>436089</v>
          </cell>
        </row>
        <row r="187">
          <cell r="I187">
            <v>29020</v>
          </cell>
          <cell r="J187">
            <v>29020</v>
          </cell>
          <cell r="K187">
            <v>29020</v>
          </cell>
          <cell r="L187">
            <v>29020</v>
          </cell>
        </row>
        <row r="310">
          <cell r="I310">
            <v>47791</v>
          </cell>
          <cell r="J310">
            <v>47791</v>
          </cell>
          <cell r="K310">
            <v>47791</v>
          </cell>
          <cell r="L310">
            <v>47791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"/>
  <sheetViews>
    <sheetView tabSelected="1" view="pageBreakPreview" zoomScaleSheetLayoutView="100" workbookViewId="0" topLeftCell="A74">
      <selection activeCell="G155" sqref="G155"/>
    </sheetView>
  </sheetViews>
  <sheetFormatPr defaultColWidth="9.140625" defaultRowHeight="12.75"/>
  <cols>
    <col min="1" max="1" width="10.00390625" style="1" customWidth="1"/>
    <col min="2" max="2" width="52.00390625" style="1" customWidth="1"/>
    <col min="3" max="3" width="27.7109375" style="1" customWidth="1"/>
    <col min="4" max="4" width="17.00390625" style="1" customWidth="1"/>
    <col min="5" max="5" width="11.8515625" style="1" customWidth="1"/>
    <col min="6" max="6" width="11.57421875" style="1" customWidth="1"/>
    <col min="7" max="7" width="10.28125" style="1" customWidth="1"/>
    <col min="8" max="8" width="12.00390625" style="1" customWidth="1"/>
    <col min="9" max="9" width="10.28125" style="1" customWidth="1"/>
    <col min="10" max="10" width="12.00390625" style="1" customWidth="1"/>
    <col min="11" max="11" width="14.00390625" style="1" customWidth="1"/>
    <col min="12" max="12" width="12.28125" style="2" bestFit="1" customWidth="1"/>
    <col min="13" max="13" width="14.28125" style="2" customWidth="1"/>
    <col min="14" max="14" width="15.28125" style="2" customWidth="1"/>
    <col min="15" max="15" width="12.00390625" style="2" customWidth="1"/>
    <col min="16" max="16" width="12.7109375" style="2" customWidth="1"/>
    <col min="17" max="17" width="13.28125" style="2" customWidth="1"/>
    <col min="18" max="51" width="9.140625" style="2" customWidth="1"/>
    <col min="52" max="16384" width="9.140625" style="1" customWidth="1"/>
  </cols>
  <sheetData>
    <row r="1" spans="6:10" ht="15">
      <c r="F1" s="20"/>
      <c r="G1" s="21"/>
      <c r="H1" s="21"/>
      <c r="I1" s="21"/>
      <c r="J1" s="21"/>
    </row>
    <row r="2" spans="6:10" ht="48.75" customHeight="1">
      <c r="F2" s="18"/>
      <c r="G2" s="18"/>
      <c r="H2" s="19" t="s">
        <v>80</v>
      </c>
      <c r="I2" s="19"/>
      <c r="J2" s="19"/>
    </row>
    <row r="3" spans="6:10" ht="15" customHeight="1">
      <c r="F3" s="31" t="s">
        <v>77</v>
      </c>
      <c r="G3" s="31"/>
      <c r="H3" s="19" t="s">
        <v>81</v>
      </c>
      <c r="I3" s="19"/>
      <c r="J3" s="19"/>
    </row>
    <row r="4" spans="1:10" ht="16.5" customHeight="1">
      <c r="A4" s="17"/>
      <c r="B4" s="30" t="s">
        <v>78</v>
      </c>
      <c r="C4" s="30"/>
      <c r="D4" s="30"/>
      <c r="E4" s="30"/>
      <c r="F4" s="29"/>
      <c r="G4" s="29"/>
      <c r="H4" s="29"/>
      <c r="I4" s="29"/>
      <c r="J4" s="29"/>
    </row>
    <row r="5" spans="1:10" ht="15">
      <c r="A5" s="3"/>
      <c r="B5" s="4"/>
      <c r="C5" s="4"/>
      <c r="D5" s="4"/>
      <c r="E5" s="4"/>
      <c r="F5" s="4"/>
      <c r="G5" s="4"/>
      <c r="H5" s="4"/>
      <c r="I5" s="4"/>
      <c r="J5" s="4"/>
    </row>
    <row r="6" spans="1:10" ht="39" customHeight="1">
      <c r="A6" s="26" t="s">
        <v>0</v>
      </c>
      <c r="B6" s="26" t="s">
        <v>1</v>
      </c>
      <c r="C6" s="26" t="s">
        <v>2</v>
      </c>
      <c r="D6" s="26" t="s">
        <v>3</v>
      </c>
      <c r="E6" s="26" t="s">
        <v>4</v>
      </c>
      <c r="F6" s="26"/>
      <c r="G6" s="26"/>
      <c r="H6" s="26"/>
      <c r="I6" s="26"/>
      <c r="J6" s="26"/>
    </row>
    <row r="7" spans="1:10" ht="23.25" customHeight="1">
      <c r="A7" s="26"/>
      <c r="B7" s="26"/>
      <c r="C7" s="26"/>
      <c r="D7" s="26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</row>
    <row r="8" spans="1:10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8</v>
      </c>
      <c r="G8" s="6">
        <v>9</v>
      </c>
      <c r="H8" s="6">
        <v>10</v>
      </c>
      <c r="I8" s="6">
        <v>11</v>
      </c>
      <c r="J8" s="6">
        <v>12</v>
      </c>
    </row>
    <row r="9" spans="1:10" ht="24.75" customHeight="1" hidden="1">
      <c r="A9" s="26" t="str">
        <f>'[1]паспорт '!C15</f>
        <v> 1. Обеспечение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жителя города.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24.75" customHeight="1" hidden="1">
      <c r="A10" s="26" t="str">
        <f>'[1]паспорт '!C17</f>
        <v>1. Модернизация системы дошкольного, общего и дополнительного образования детей.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2.75">
      <c r="A11" s="26" t="s">
        <v>11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2.75">
      <c r="A12" s="27" t="s">
        <v>12</v>
      </c>
      <c r="B12" s="26" t="s">
        <v>76</v>
      </c>
      <c r="C12" s="24" t="s">
        <v>13</v>
      </c>
      <c r="D12" s="7" t="s">
        <v>14</v>
      </c>
      <c r="E12" s="5">
        <f aca="true" t="shared" si="0" ref="E12:J12">E13+E14+E15+E16+E17</f>
        <v>13508.8</v>
      </c>
      <c r="F12" s="5">
        <f t="shared" si="0"/>
        <v>3876.8</v>
      </c>
      <c r="G12" s="5">
        <f t="shared" si="0"/>
        <v>2408</v>
      </c>
      <c r="H12" s="5">
        <f t="shared" si="0"/>
        <v>2408</v>
      </c>
      <c r="I12" s="5">
        <f t="shared" si="0"/>
        <v>2408</v>
      </c>
      <c r="J12" s="5">
        <f t="shared" si="0"/>
        <v>2408</v>
      </c>
    </row>
    <row r="13" spans="1:10" ht="25.5">
      <c r="A13" s="27"/>
      <c r="B13" s="26"/>
      <c r="C13" s="24"/>
      <c r="D13" s="7" t="s">
        <v>15</v>
      </c>
      <c r="E13" s="5">
        <f aca="true" t="shared" si="1" ref="E13:J14">F13+G13+H13+I13+J13</f>
        <v>0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</row>
    <row r="14" spans="1:10" ht="26.25" customHeight="1">
      <c r="A14" s="27"/>
      <c r="B14" s="26"/>
      <c r="C14" s="24"/>
      <c r="D14" s="7" t="s">
        <v>16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</row>
    <row r="15" spans="1:10" ht="25.5">
      <c r="A15" s="27"/>
      <c r="B15" s="26"/>
      <c r="C15" s="24"/>
      <c r="D15" s="7" t="s">
        <v>17</v>
      </c>
      <c r="E15" s="5">
        <f>F15+G15+H15+I15+J15</f>
        <v>13508.8</v>
      </c>
      <c r="F15" s="5">
        <f>'[1]медведев'!G6+740+350</f>
        <v>3876.8</v>
      </c>
      <c r="G15" s="5">
        <f>'[1]1 вар'!G32+'[1]1 вар'!G48</f>
        <v>2408</v>
      </c>
      <c r="H15" s="5">
        <f>'[1]1 вар'!H32+'[1]1 вар'!H48</f>
        <v>2408</v>
      </c>
      <c r="I15" s="5">
        <f>'[1]1 вар'!I32+'[1]1 вар'!I48</f>
        <v>2408</v>
      </c>
      <c r="J15" s="5">
        <f>'[1]1 вар'!J32+'[1]1 вар'!J48</f>
        <v>2408</v>
      </c>
    </row>
    <row r="16" spans="1:10" ht="25.5">
      <c r="A16" s="27"/>
      <c r="B16" s="26"/>
      <c r="C16" s="24"/>
      <c r="D16" s="7" t="s">
        <v>18</v>
      </c>
      <c r="E16" s="5">
        <f>F16+G16+H16+I16+J16</f>
        <v>0</v>
      </c>
      <c r="F16" s="5">
        <f aca="true" t="shared" si="2" ref="F16:J17">G16+H16+I16+J16+K16</f>
        <v>0</v>
      </c>
      <c r="G16" s="5">
        <f t="shared" si="2"/>
        <v>0</v>
      </c>
      <c r="H16" s="5">
        <f t="shared" si="2"/>
        <v>0</v>
      </c>
      <c r="I16" s="5">
        <f t="shared" si="2"/>
        <v>0</v>
      </c>
      <c r="J16" s="5">
        <f t="shared" si="2"/>
        <v>0</v>
      </c>
    </row>
    <row r="17" spans="1:10" ht="24.75" customHeight="1">
      <c r="A17" s="27"/>
      <c r="B17" s="26"/>
      <c r="C17" s="24"/>
      <c r="D17" s="7" t="s">
        <v>19</v>
      </c>
      <c r="E17" s="5">
        <f>F17+G17+H17+I17+J17</f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  <c r="I17" s="5">
        <f t="shared" si="2"/>
        <v>0</v>
      </c>
      <c r="J17" s="5">
        <f t="shared" si="2"/>
        <v>0</v>
      </c>
    </row>
    <row r="18" spans="1:10" ht="12.75">
      <c r="A18" s="27" t="s">
        <v>20</v>
      </c>
      <c r="B18" s="26" t="s">
        <v>75</v>
      </c>
      <c r="C18" s="24" t="s">
        <v>13</v>
      </c>
      <c r="D18" s="7" t="s">
        <v>14</v>
      </c>
      <c r="E18" s="5">
        <f aca="true" t="shared" si="3" ref="E18:J18">E19+E20+E21+E22+E23</f>
        <v>210869.3</v>
      </c>
      <c r="F18" s="5">
        <f t="shared" si="3"/>
        <v>32307.7</v>
      </c>
      <c r="G18" s="5">
        <f t="shared" si="3"/>
        <v>44640.4</v>
      </c>
      <c r="H18" s="5">
        <f t="shared" si="3"/>
        <v>44640.4</v>
      </c>
      <c r="I18" s="5">
        <f t="shared" si="3"/>
        <v>44640.4</v>
      </c>
      <c r="J18" s="5">
        <f t="shared" si="3"/>
        <v>44640.4</v>
      </c>
    </row>
    <row r="19" spans="1:10" ht="25.5">
      <c r="A19" s="27"/>
      <c r="B19" s="26"/>
      <c r="C19" s="24"/>
      <c r="D19" s="7" t="s">
        <v>15</v>
      </c>
      <c r="E19" s="5">
        <f aca="true" t="shared" si="4" ref="E19:J19">F19+G19+H19+I19+J19</f>
        <v>0</v>
      </c>
      <c r="F19" s="5">
        <f t="shared" si="4"/>
        <v>0</v>
      </c>
      <c r="G19" s="5">
        <f t="shared" si="4"/>
        <v>0</v>
      </c>
      <c r="H19" s="5">
        <f t="shared" si="4"/>
        <v>0</v>
      </c>
      <c r="I19" s="5">
        <f t="shared" si="4"/>
        <v>0</v>
      </c>
      <c r="J19" s="5">
        <f t="shared" si="4"/>
        <v>0</v>
      </c>
    </row>
    <row r="20" spans="1:12" ht="25.5">
      <c r="A20" s="27"/>
      <c r="B20" s="26"/>
      <c r="C20" s="24"/>
      <c r="D20" s="7" t="s">
        <v>16</v>
      </c>
      <c r="E20" s="5">
        <f>F20+G20+H20+I20+J20</f>
        <v>9549.800000000001</v>
      </c>
      <c r="F20" s="5">
        <f>'[1]медведев'!G15+1461.4</f>
        <v>1724.6000000000001</v>
      </c>
      <c r="G20" s="5">
        <v>1956.3000000000002</v>
      </c>
      <c r="H20" s="5">
        <v>1956.3000000000002</v>
      </c>
      <c r="I20" s="5">
        <v>1956.3000000000002</v>
      </c>
      <c r="J20" s="5">
        <v>1956.3000000000002</v>
      </c>
      <c r="L20" s="8"/>
    </row>
    <row r="21" spans="1:10" ht="25.5">
      <c r="A21" s="27"/>
      <c r="B21" s="26"/>
      <c r="C21" s="24"/>
      <c r="D21" s="7" t="s">
        <v>17</v>
      </c>
      <c r="E21" s="5">
        <f>F21+G21+H21+I21+J21</f>
        <v>201319.5</v>
      </c>
      <c r="F21" s="5">
        <f>'[1]медведев'!G14+'[1]медведев'!G18</f>
        <v>30583.100000000002</v>
      </c>
      <c r="G21" s="5">
        <v>42684.1</v>
      </c>
      <c r="H21" s="5">
        <v>42684.1</v>
      </c>
      <c r="I21" s="5">
        <v>42684.1</v>
      </c>
      <c r="J21" s="5">
        <v>42684.1</v>
      </c>
    </row>
    <row r="22" spans="1:10" ht="25.5">
      <c r="A22" s="27"/>
      <c r="B22" s="26"/>
      <c r="C22" s="24"/>
      <c r="D22" s="7" t="s">
        <v>18</v>
      </c>
      <c r="E22" s="5">
        <f>F22+G22+H22+I22+J22</f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6" ht="26.25" customHeight="1">
      <c r="A23" s="27"/>
      <c r="B23" s="26"/>
      <c r="C23" s="24"/>
      <c r="D23" s="7" t="s">
        <v>19</v>
      </c>
      <c r="E23" s="5">
        <f>F23+G23+H23+I23+J23</f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L23" s="9"/>
      <c r="M23" s="9"/>
      <c r="N23" s="9"/>
      <c r="O23" s="9"/>
      <c r="P23" s="9"/>
    </row>
    <row r="24" spans="1:16" ht="15" customHeight="1">
      <c r="A24" s="27" t="s">
        <v>21</v>
      </c>
      <c r="B24" s="26" t="s">
        <v>22</v>
      </c>
      <c r="C24" s="24" t="s">
        <v>13</v>
      </c>
      <c r="D24" s="7" t="s">
        <v>14</v>
      </c>
      <c r="E24" s="5">
        <f>E25+E26+E27+E28+E29</f>
        <v>5886107.4</v>
      </c>
      <c r="F24" s="5">
        <f>F30+F36+F42+F48</f>
        <v>1071852.2</v>
      </c>
      <c r="G24" s="5">
        <f>G30+G36+G42+G48</f>
        <v>1203563.8</v>
      </c>
      <c r="H24" s="5">
        <f>H30+H36+H42+H48</f>
        <v>1203563.8</v>
      </c>
      <c r="I24" s="5">
        <f>I30+I36+I42+I48</f>
        <v>1203563.8</v>
      </c>
      <c r="J24" s="5">
        <f>J30+J36+J42+J48</f>
        <v>1203563.8</v>
      </c>
      <c r="K24" s="10"/>
      <c r="L24" s="8"/>
      <c r="M24" s="8"/>
      <c r="N24" s="8"/>
      <c r="O24" s="8"/>
      <c r="P24" s="8"/>
    </row>
    <row r="25" spans="1:16" ht="25.5">
      <c r="A25" s="27"/>
      <c r="B25" s="26"/>
      <c r="C25" s="24"/>
      <c r="D25" s="7" t="s">
        <v>15</v>
      </c>
      <c r="E25" s="5">
        <f>F25+G25+H25+I25+J25</f>
        <v>0</v>
      </c>
      <c r="F25" s="5">
        <f>F31+F37+F43+F49</f>
        <v>0</v>
      </c>
      <c r="G25" s="5">
        <f aca="true" t="shared" si="5" ref="F25:J27">G31+G37+G43+G49</f>
        <v>0</v>
      </c>
      <c r="H25" s="5">
        <f t="shared" si="5"/>
        <v>0</v>
      </c>
      <c r="I25" s="5">
        <f t="shared" si="5"/>
        <v>0</v>
      </c>
      <c r="J25" s="5">
        <f t="shared" si="5"/>
        <v>0</v>
      </c>
      <c r="L25" s="8"/>
      <c r="M25" s="8"/>
      <c r="N25" s="8"/>
      <c r="O25" s="8"/>
      <c r="P25" s="8"/>
    </row>
    <row r="26" spans="1:16" ht="27" customHeight="1">
      <c r="A26" s="27"/>
      <c r="B26" s="26"/>
      <c r="C26" s="24"/>
      <c r="D26" s="7" t="s">
        <v>16</v>
      </c>
      <c r="E26" s="5">
        <f>F26+G26+H26+I26+J26</f>
        <v>5221818.2</v>
      </c>
      <c r="F26" s="5">
        <f t="shared" si="5"/>
        <v>939330.2</v>
      </c>
      <c r="G26" s="5">
        <f t="shared" si="5"/>
        <v>1070622</v>
      </c>
      <c r="H26" s="5">
        <f t="shared" si="5"/>
        <v>1070622</v>
      </c>
      <c r="I26" s="5">
        <f t="shared" si="5"/>
        <v>1070622</v>
      </c>
      <c r="J26" s="5">
        <f t="shared" si="5"/>
        <v>1070622</v>
      </c>
      <c r="K26" s="10"/>
      <c r="L26" s="8"/>
      <c r="M26" s="8"/>
      <c r="N26" s="8"/>
      <c r="O26" s="8"/>
      <c r="P26" s="8"/>
    </row>
    <row r="27" spans="1:16" ht="25.5">
      <c r="A27" s="27"/>
      <c r="B27" s="26"/>
      <c r="C27" s="24"/>
      <c r="D27" s="7" t="s">
        <v>17</v>
      </c>
      <c r="E27" s="5">
        <f>F27+G27+H27+I27+J27</f>
        <v>664289.2</v>
      </c>
      <c r="F27" s="5">
        <f t="shared" si="5"/>
        <v>132522</v>
      </c>
      <c r="G27" s="5">
        <f t="shared" si="5"/>
        <v>132941.8</v>
      </c>
      <c r="H27" s="5">
        <f t="shared" si="5"/>
        <v>132941.8</v>
      </c>
      <c r="I27" s="5">
        <f t="shared" si="5"/>
        <v>132941.8</v>
      </c>
      <c r="J27" s="5">
        <f t="shared" si="5"/>
        <v>132941.8</v>
      </c>
      <c r="K27" s="10"/>
      <c r="L27" s="8"/>
      <c r="M27" s="8"/>
      <c r="N27" s="8"/>
      <c r="O27" s="8"/>
      <c r="P27" s="8"/>
    </row>
    <row r="28" spans="1:16" ht="25.5">
      <c r="A28" s="27"/>
      <c r="B28" s="26"/>
      <c r="C28" s="24"/>
      <c r="D28" s="7" t="s">
        <v>18</v>
      </c>
      <c r="E28" s="5">
        <f>F28+G28+H28+I28+J28</f>
        <v>0</v>
      </c>
      <c r="F28" s="5">
        <f aca="true" t="shared" si="6" ref="F28:J29">G28+H28+I28+J28+K28</f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  <c r="K28" s="10"/>
      <c r="L28" s="8"/>
      <c r="M28" s="8"/>
      <c r="N28" s="8"/>
      <c r="O28" s="8"/>
      <c r="P28" s="8"/>
    </row>
    <row r="29" spans="1:16" ht="27" customHeight="1">
      <c r="A29" s="27"/>
      <c r="B29" s="26"/>
      <c r="C29" s="24"/>
      <c r="D29" s="7" t="s">
        <v>19</v>
      </c>
      <c r="E29" s="5">
        <f>F29+G29+H29+I29+J29</f>
        <v>0</v>
      </c>
      <c r="F29" s="5">
        <f t="shared" si="6"/>
        <v>0</v>
      </c>
      <c r="G29" s="5">
        <f t="shared" si="6"/>
        <v>0</v>
      </c>
      <c r="H29" s="5">
        <f t="shared" si="6"/>
        <v>0</v>
      </c>
      <c r="I29" s="5">
        <f t="shared" si="6"/>
        <v>0</v>
      </c>
      <c r="J29" s="5">
        <f t="shared" si="6"/>
        <v>0</v>
      </c>
      <c r="K29" s="10"/>
      <c r="L29" s="8"/>
      <c r="M29" s="8"/>
      <c r="N29" s="8"/>
      <c r="O29" s="8"/>
      <c r="P29" s="8"/>
    </row>
    <row r="30" spans="1:10" ht="15" customHeight="1">
      <c r="A30" s="27" t="s">
        <v>23</v>
      </c>
      <c r="B30" s="26" t="str">
        <f>'[1]проект бюджета '!I32</f>
        <v>Расходы на обеспечение деятельности (оказание услуг) муниципальных учреждений</v>
      </c>
      <c r="C30" s="24" t="s">
        <v>13</v>
      </c>
      <c r="D30" s="7" t="s">
        <v>14</v>
      </c>
      <c r="E30" s="5">
        <f aca="true" t="shared" si="7" ref="E30:J30">E31+E32+E33+E34+E35</f>
        <v>664289.2</v>
      </c>
      <c r="F30" s="5">
        <f t="shared" si="7"/>
        <v>132522</v>
      </c>
      <c r="G30" s="5">
        <f t="shared" si="7"/>
        <v>132941.8</v>
      </c>
      <c r="H30" s="5">
        <f t="shared" si="7"/>
        <v>132941.8</v>
      </c>
      <c r="I30" s="5">
        <f t="shared" si="7"/>
        <v>132941.8</v>
      </c>
      <c r="J30" s="5">
        <f t="shared" si="7"/>
        <v>132941.8</v>
      </c>
    </row>
    <row r="31" spans="1:10" ht="25.5">
      <c r="A31" s="27"/>
      <c r="B31" s="26"/>
      <c r="C31" s="24"/>
      <c r="D31" s="7" t="s">
        <v>15</v>
      </c>
      <c r="E31" s="5">
        <f aca="true" t="shared" si="8" ref="E31:J31">F31+G31+H31+I31+J31</f>
        <v>0</v>
      </c>
      <c r="F31" s="5">
        <f t="shared" si="8"/>
        <v>0</v>
      </c>
      <c r="G31" s="5">
        <f t="shared" si="8"/>
        <v>0</v>
      </c>
      <c r="H31" s="5">
        <f t="shared" si="8"/>
        <v>0</v>
      </c>
      <c r="I31" s="5">
        <f t="shared" si="8"/>
        <v>0</v>
      </c>
      <c r="J31" s="5">
        <f t="shared" si="8"/>
        <v>0</v>
      </c>
    </row>
    <row r="32" spans="1:10" ht="27" customHeight="1">
      <c r="A32" s="27"/>
      <c r="B32" s="26"/>
      <c r="C32" s="24"/>
      <c r="D32" s="7" t="s">
        <v>16</v>
      </c>
      <c r="E32" s="5">
        <f>F32+G32+H32+I32+J32</f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ht="25.5">
      <c r="A33" s="27"/>
      <c r="B33" s="26"/>
      <c r="C33" s="24"/>
      <c r="D33" s="7" t="s">
        <v>17</v>
      </c>
      <c r="E33" s="5">
        <f>F33+G33+H33+I33+J33</f>
        <v>664289.2</v>
      </c>
      <c r="F33" s="5">
        <f>'[1]проект бюджета '!L33-9967.4</f>
        <v>132522</v>
      </c>
      <c r="G33" s="5">
        <f>'[1]с'!I170++'[1]с'!I177</f>
        <v>132941.8</v>
      </c>
      <c r="H33" s="5">
        <f>'[1]с'!J170++'[1]с'!J177</f>
        <v>132941.8</v>
      </c>
      <c r="I33" s="5">
        <f>'[1]с'!K170++'[1]с'!K177</f>
        <v>132941.8</v>
      </c>
      <c r="J33" s="5">
        <f>'[1]с'!L170++'[1]с'!L177</f>
        <v>132941.8</v>
      </c>
    </row>
    <row r="34" spans="1:10" ht="25.5">
      <c r="A34" s="27"/>
      <c r="B34" s="26"/>
      <c r="C34" s="24"/>
      <c r="D34" s="7" t="s">
        <v>18</v>
      </c>
      <c r="E34" s="5">
        <f>F34+G34+H34+I34+J34</f>
        <v>0</v>
      </c>
      <c r="F34" s="5">
        <f aca="true" t="shared" si="9" ref="F34:J35">G34+H34+I34+J34+K34</f>
        <v>0</v>
      </c>
      <c r="G34" s="5">
        <f t="shared" si="9"/>
        <v>0</v>
      </c>
      <c r="H34" s="5">
        <f t="shared" si="9"/>
        <v>0</v>
      </c>
      <c r="I34" s="5">
        <f t="shared" si="9"/>
        <v>0</v>
      </c>
      <c r="J34" s="5">
        <f t="shared" si="9"/>
        <v>0</v>
      </c>
    </row>
    <row r="35" spans="1:10" ht="27" customHeight="1">
      <c r="A35" s="27"/>
      <c r="B35" s="26"/>
      <c r="C35" s="24"/>
      <c r="D35" s="7" t="s">
        <v>19</v>
      </c>
      <c r="E35" s="5">
        <f>F35+G35+H35+I35+J35</f>
        <v>0</v>
      </c>
      <c r="F35" s="5">
        <f t="shared" si="9"/>
        <v>0</v>
      </c>
      <c r="G35" s="5">
        <f t="shared" si="9"/>
        <v>0</v>
      </c>
      <c r="H35" s="5">
        <f t="shared" si="9"/>
        <v>0</v>
      </c>
      <c r="I35" s="5">
        <f t="shared" si="9"/>
        <v>0</v>
      </c>
      <c r="J35" s="5">
        <f t="shared" si="9"/>
        <v>0</v>
      </c>
    </row>
    <row r="36" spans="1:10" ht="15" customHeight="1">
      <c r="A36" s="27" t="s">
        <v>24</v>
      </c>
      <c r="B36" s="26" t="str">
        <f>'[1]проект бюджета '!I36</f>
        <v>Реализация основных общеобразовательных программ</v>
      </c>
      <c r="C36" s="24" t="s">
        <v>13</v>
      </c>
      <c r="D36" s="7" t="s">
        <v>14</v>
      </c>
      <c r="E36" s="5">
        <f aca="true" t="shared" si="10" ref="E36:J36">E37+E38+E39+E40+E41</f>
        <v>3073229.6</v>
      </c>
      <c r="F36" s="5">
        <f t="shared" si="10"/>
        <v>537105.6</v>
      </c>
      <c r="G36" s="5">
        <f t="shared" si="10"/>
        <v>634031</v>
      </c>
      <c r="H36" s="5">
        <f t="shared" si="10"/>
        <v>634031</v>
      </c>
      <c r="I36" s="5">
        <f t="shared" si="10"/>
        <v>634031</v>
      </c>
      <c r="J36" s="5">
        <f t="shared" si="10"/>
        <v>634031</v>
      </c>
    </row>
    <row r="37" spans="1:10" ht="25.5">
      <c r="A37" s="27"/>
      <c r="B37" s="26"/>
      <c r="C37" s="24"/>
      <c r="D37" s="7" t="s">
        <v>15</v>
      </c>
      <c r="E37" s="5">
        <f aca="true" t="shared" si="11" ref="E37:J37">F37+G37+H37+I37+J37</f>
        <v>0</v>
      </c>
      <c r="F37" s="5">
        <f t="shared" si="11"/>
        <v>0</v>
      </c>
      <c r="G37" s="5">
        <f t="shared" si="11"/>
        <v>0</v>
      </c>
      <c r="H37" s="5">
        <f t="shared" si="11"/>
        <v>0</v>
      </c>
      <c r="I37" s="5">
        <f t="shared" si="11"/>
        <v>0</v>
      </c>
      <c r="J37" s="5">
        <f t="shared" si="11"/>
        <v>0</v>
      </c>
    </row>
    <row r="38" spans="1:10" ht="27" customHeight="1">
      <c r="A38" s="27"/>
      <c r="B38" s="26"/>
      <c r="C38" s="24"/>
      <c r="D38" s="7" t="s">
        <v>16</v>
      </c>
      <c r="E38" s="5">
        <f>F38+G38+H38+I38+J38</f>
        <v>3073229.6</v>
      </c>
      <c r="F38" s="5">
        <f>'[1]проект бюджета '!L36</f>
        <v>537105.6</v>
      </c>
      <c r="G38" s="5">
        <f>'[1]с'!I162</f>
        <v>634031</v>
      </c>
      <c r="H38" s="5">
        <f>'[1]с'!J162</f>
        <v>634031</v>
      </c>
      <c r="I38" s="5">
        <f>'[1]с'!K162</f>
        <v>634031</v>
      </c>
      <c r="J38" s="5">
        <f>'[1]с'!L162</f>
        <v>634031</v>
      </c>
    </row>
    <row r="39" spans="1:10" ht="25.5">
      <c r="A39" s="27"/>
      <c r="B39" s="26"/>
      <c r="C39" s="24"/>
      <c r="D39" s="7" t="s">
        <v>17</v>
      </c>
      <c r="E39" s="5">
        <f>F39+G39+H39+I39+J39</f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ht="25.5">
      <c r="A40" s="27"/>
      <c r="B40" s="26"/>
      <c r="C40" s="24"/>
      <c r="D40" s="7" t="s">
        <v>18</v>
      </c>
      <c r="E40" s="5">
        <f>F40+G40+H40+I40+J40</f>
        <v>0</v>
      </c>
      <c r="F40" s="5">
        <f aca="true" t="shared" si="12" ref="F40:J41">G40+H40+I40+J40+K40</f>
        <v>0</v>
      </c>
      <c r="G40" s="5">
        <f t="shared" si="12"/>
        <v>0</v>
      </c>
      <c r="H40" s="5">
        <f t="shared" si="12"/>
        <v>0</v>
      </c>
      <c r="I40" s="5">
        <f t="shared" si="12"/>
        <v>0</v>
      </c>
      <c r="J40" s="5">
        <f t="shared" si="12"/>
        <v>0</v>
      </c>
    </row>
    <row r="41" spans="1:10" ht="27" customHeight="1">
      <c r="A41" s="27"/>
      <c r="B41" s="26"/>
      <c r="C41" s="24"/>
      <c r="D41" s="7" t="s">
        <v>19</v>
      </c>
      <c r="E41" s="5">
        <f>F41+G41+H41+I41+J41</f>
        <v>0</v>
      </c>
      <c r="F41" s="5">
        <f t="shared" si="12"/>
        <v>0</v>
      </c>
      <c r="G41" s="5">
        <f t="shared" si="12"/>
        <v>0</v>
      </c>
      <c r="H41" s="5">
        <f t="shared" si="12"/>
        <v>0</v>
      </c>
      <c r="I41" s="5">
        <f t="shared" si="12"/>
        <v>0</v>
      </c>
      <c r="J41" s="5">
        <f t="shared" si="12"/>
        <v>0</v>
      </c>
    </row>
    <row r="42" spans="1:10" ht="15" customHeight="1">
      <c r="A42" s="27" t="s">
        <v>25</v>
      </c>
      <c r="B42" s="26" t="str">
        <f>'[1]проект бюджета '!I39</f>
        <v>Реализация дошкольными образовательными организациями основных общеобразовательных программ дошкольного образования</v>
      </c>
      <c r="C42" s="24" t="s">
        <v>13</v>
      </c>
      <c r="D42" s="7" t="s">
        <v>14</v>
      </c>
      <c r="E42" s="5">
        <f aca="true" t="shared" si="13" ref="E42:J42">E43+E44+E45+E46+E47</f>
        <v>2146078.1</v>
      </c>
      <c r="F42" s="5">
        <f t="shared" si="13"/>
        <v>401722.1</v>
      </c>
      <c r="G42" s="5">
        <f t="shared" si="13"/>
        <v>436089</v>
      </c>
      <c r="H42" s="5">
        <f t="shared" si="13"/>
        <v>436089</v>
      </c>
      <c r="I42" s="5">
        <f t="shared" si="13"/>
        <v>436089</v>
      </c>
      <c r="J42" s="5">
        <f t="shared" si="13"/>
        <v>436089</v>
      </c>
    </row>
    <row r="43" spans="1:10" ht="25.5">
      <c r="A43" s="27"/>
      <c r="B43" s="26"/>
      <c r="C43" s="24"/>
      <c r="D43" s="7" t="s">
        <v>15</v>
      </c>
      <c r="E43" s="5">
        <f aca="true" t="shared" si="14" ref="E43:J43">F43+G43+H43+I43+J43</f>
        <v>0</v>
      </c>
      <c r="F43" s="5">
        <f t="shared" si="14"/>
        <v>0</v>
      </c>
      <c r="G43" s="5">
        <f t="shared" si="14"/>
        <v>0</v>
      </c>
      <c r="H43" s="5">
        <f t="shared" si="14"/>
        <v>0</v>
      </c>
      <c r="I43" s="5">
        <f t="shared" si="14"/>
        <v>0</v>
      </c>
      <c r="J43" s="5">
        <f t="shared" si="14"/>
        <v>0</v>
      </c>
    </row>
    <row r="44" spans="1:10" ht="27" customHeight="1">
      <c r="A44" s="27"/>
      <c r="B44" s="26"/>
      <c r="C44" s="24"/>
      <c r="D44" s="7" t="s">
        <v>16</v>
      </c>
      <c r="E44" s="5">
        <f>F44+G44+H44+I44+J44</f>
        <v>2146078.1</v>
      </c>
      <c r="F44" s="5">
        <f>'[1]проект бюджета '!L39+6922.1</f>
        <v>401722.1</v>
      </c>
      <c r="G44" s="5">
        <f>'[1]с'!I180</f>
        <v>436089</v>
      </c>
      <c r="H44" s="5">
        <f>'[1]с'!J180</f>
        <v>436089</v>
      </c>
      <c r="I44" s="5">
        <f>'[1]с'!K180</f>
        <v>436089</v>
      </c>
      <c r="J44" s="5">
        <f>'[1]с'!L180</f>
        <v>436089</v>
      </c>
    </row>
    <row r="45" spans="1:10" ht="25.5">
      <c r="A45" s="27"/>
      <c r="B45" s="26"/>
      <c r="C45" s="24"/>
      <c r="D45" s="7" t="s">
        <v>17</v>
      </c>
      <c r="E45" s="5">
        <f>F45+G45+H45+I45+J45</f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ht="25.5">
      <c r="A46" s="27"/>
      <c r="B46" s="26"/>
      <c r="C46" s="24"/>
      <c r="D46" s="7" t="s">
        <v>18</v>
      </c>
      <c r="E46" s="5">
        <f>F46+G46+H46+I46+J46</f>
        <v>0</v>
      </c>
      <c r="F46" s="5">
        <f aca="true" t="shared" si="15" ref="F46:J47">G46+H46+I46+J46+K46</f>
        <v>0</v>
      </c>
      <c r="G46" s="5">
        <f t="shared" si="15"/>
        <v>0</v>
      </c>
      <c r="H46" s="5">
        <f t="shared" si="15"/>
        <v>0</v>
      </c>
      <c r="I46" s="5">
        <f t="shared" si="15"/>
        <v>0</v>
      </c>
      <c r="J46" s="5">
        <f t="shared" si="15"/>
        <v>0</v>
      </c>
    </row>
    <row r="47" spans="1:10" ht="27" customHeight="1">
      <c r="A47" s="27"/>
      <c r="B47" s="26"/>
      <c r="C47" s="24"/>
      <c r="D47" s="7" t="s">
        <v>19</v>
      </c>
      <c r="E47" s="5">
        <f>F47+G47+H47+I47+J47</f>
        <v>0</v>
      </c>
      <c r="F47" s="5">
        <f t="shared" si="15"/>
        <v>0</v>
      </c>
      <c r="G47" s="5">
        <f t="shared" si="15"/>
        <v>0</v>
      </c>
      <c r="H47" s="5">
        <f t="shared" si="15"/>
        <v>0</v>
      </c>
      <c r="I47" s="5">
        <f t="shared" si="15"/>
        <v>0</v>
      </c>
      <c r="J47" s="5">
        <f t="shared" si="15"/>
        <v>0</v>
      </c>
    </row>
    <row r="48" spans="1:10" ht="15" customHeight="1">
      <c r="A48" s="27" t="s">
        <v>26</v>
      </c>
      <c r="B48" s="26" t="str">
        <f>'[1]проект бюджета '!I42</f>
        <v>Информационное обеспечение общеобразовательных организаций в части доступа к образовательным ресурсам сети "Интернет"</v>
      </c>
      <c r="C48" s="24" t="s">
        <v>13</v>
      </c>
      <c r="D48" s="7" t="s">
        <v>14</v>
      </c>
      <c r="E48" s="5">
        <f aca="true" t="shared" si="16" ref="E48:J48">E49+E50+E51+E52+E53</f>
        <v>2510.5</v>
      </c>
      <c r="F48" s="5">
        <f t="shared" si="16"/>
        <v>502.5</v>
      </c>
      <c r="G48" s="5">
        <f t="shared" si="16"/>
        <v>502</v>
      </c>
      <c r="H48" s="5">
        <f t="shared" si="16"/>
        <v>502</v>
      </c>
      <c r="I48" s="5">
        <f t="shared" si="16"/>
        <v>502</v>
      </c>
      <c r="J48" s="5">
        <f t="shared" si="16"/>
        <v>502</v>
      </c>
    </row>
    <row r="49" spans="1:10" ht="25.5">
      <c r="A49" s="27"/>
      <c r="B49" s="26"/>
      <c r="C49" s="24"/>
      <c r="D49" s="7" t="s">
        <v>15</v>
      </c>
      <c r="E49" s="5">
        <f aca="true" t="shared" si="17" ref="E49:J49">F49+G49+H49+I49+J49</f>
        <v>0</v>
      </c>
      <c r="F49" s="5">
        <f t="shared" si="17"/>
        <v>0</v>
      </c>
      <c r="G49" s="5">
        <f t="shared" si="17"/>
        <v>0</v>
      </c>
      <c r="H49" s="5">
        <f t="shared" si="17"/>
        <v>0</v>
      </c>
      <c r="I49" s="5">
        <f t="shared" si="17"/>
        <v>0</v>
      </c>
      <c r="J49" s="5">
        <f t="shared" si="17"/>
        <v>0</v>
      </c>
    </row>
    <row r="50" spans="1:10" ht="27" customHeight="1">
      <c r="A50" s="27"/>
      <c r="B50" s="26"/>
      <c r="C50" s="24"/>
      <c r="D50" s="7" t="s">
        <v>16</v>
      </c>
      <c r="E50" s="5">
        <f aca="true" t="shared" si="18" ref="E50:E59">F50+G50+H50+I50+J50</f>
        <v>2510.5</v>
      </c>
      <c r="F50" s="5">
        <f>'[1]проект бюджета '!L42</f>
        <v>502.5</v>
      </c>
      <c r="G50" s="5">
        <f>'[1]с'!I168</f>
        <v>502</v>
      </c>
      <c r="H50" s="5">
        <f>'[1]с'!J168</f>
        <v>502</v>
      </c>
      <c r="I50" s="5">
        <f>'[1]с'!K168</f>
        <v>502</v>
      </c>
      <c r="J50" s="5">
        <f>'[1]с'!L168</f>
        <v>502</v>
      </c>
    </row>
    <row r="51" spans="1:10" ht="14.25" customHeight="1">
      <c r="A51" s="27"/>
      <c r="B51" s="26"/>
      <c r="C51" s="24"/>
      <c r="D51" s="7" t="s">
        <v>17</v>
      </c>
      <c r="E51" s="5">
        <f t="shared" si="18"/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ht="25.5">
      <c r="A52" s="27"/>
      <c r="B52" s="26"/>
      <c r="C52" s="24"/>
      <c r="D52" s="7" t="s">
        <v>18</v>
      </c>
      <c r="E52" s="5">
        <f t="shared" si="18"/>
        <v>0</v>
      </c>
      <c r="F52" s="5">
        <f>G52+H52+I52+J52+K52</f>
        <v>0</v>
      </c>
      <c r="G52" s="5">
        <f>H52+I52+J52+K52+L52</f>
        <v>0</v>
      </c>
      <c r="H52" s="5">
        <f aca="true" t="shared" si="19" ref="H52:J53">I52+J52+K52+L52+M52</f>
        <v>0</v>
      </c>
      <c r="I52" s="5">
        <f t="shared" si="19"/>
        <v>0</v>
      </c>
      <c r="J52" s="5">
        <f t="shared" si="19"/>
        <v>0</v>
      </c>
    </row>
    <row r="53" spans="1:10" ht="27" customHeight="1">
      <c r="A53" s="27"/>
      <c r="B53" s="26"/>
      <c r="C53" s="24"/>
      <c r="D53" s="7" t="s">
        <v>19</v>
      </c>
      <c r="E53" s="5">
        <f t="shared" si="18"/>
        <v>0</v>
      </c>
      <c r="F53" s="5">
        <f>G53+H53+I53+J53+K53</f>
        <v>0</v>
      </c>
      <c r="G53" s="5">
        <f>H53+I53+J53+K53+L53</f>
        <v>0</v>
      </c>
      <c r="H53" s="5">
        <f t="shared" si="19"/>
        <v>0</v>
      </c>
      <c r="I53" s="5">
        <f t="shared" si="19"/>
        <v>0</v>
      </c>
      <c r="J53" s="5">
        <f t="shared" si="19"/>
        <v>0</v>
      </c>
    </row>
    <row r="54" spans="1:17" ht="15" customHeight="1">
      <c r="A54" s="24" t="s">
        <v>27</v>
      </c>
      <c r="B54" s="24"/>
      <c r="C54" s="24"/>
      <c r="D54" s="7" t="s">
        <v>14</v>
      </c>
      <c r="E54" s="5">
        <f t="shared" si="18"/>
        <v>6110485.5</v>
      </c>
      <c r="F54" s="5">
        <f>F24+F18+F12</f>
        <v>1108036.7</v>
      </c>
      <c r="G54" s="5">
        <f>G24+G18+G12</f>
        <v>1250612.2</v>
      </c>
      <c r="H54" s="5">
        <f>H24+H18+H12</f>
        <v>1250612.2</v>
      </c>
      <c r="I54" s="5">
        <f>I24+I18+I12</f>
        <v>1250612.2</v>
      </c>
      <c r="J54" s="5">
        <f>J24+J18+J12</f>
        <v>1250612.2</v>
      </c>
      <c r="K54" s="10"/>
      <c r="L54" s="8"/>
      <c r="M54" s="8"/>
      <c r="N54" s="8"/>
      <c r="O54" s="8"/>
      <c r="P54" s="8"/>
      <c r="Q54" s="8"/>
    </row>
    <row r="55" spans="1:16" ht="25.5">
      <c r="A55" s="24"/>
      <c r="B55" s="25"/>
      <c r="C55" s="24"/>
      <c r="D55" s="7" t="s">
        <v>15</v>
      </c>
      <c r="E55" s="5">
        <f t="shared" si="18"/>
        <v>0</v>
      </c>
      <c r="F55" s="5">
        <f aca="true" t="shared" si="20" ref="F55:J59">F25+F19+F13</f>
        <v>0</v>
      </c>
      <c r="G55" s="5">
        <f t="shared" si="20"/>
        <v>0</v>
      </c>
      <c r="H55" s="5">
        <f t="shared" si="20"/>
        <v>0</v>
      </c>
      <c r="I55" s="5">
        <f t="shared" si="20"/>
        <v>0</v>
      </c>
      <c r="J55" s="5">
        <f t="shared" si="20"/>
        <v>0</v>
      </c>
      <c r="K55" s="10"/>
      <c r="L55" s="8"/>
      <c r="M55" s="8"/>
      <c r="N55" s="8"/>
      <c r="O55" s="8"/>
      <c r="P55" s="8"/>
    </row>
    <row r="56" spans="1:16" ht="27.75" customHeight="1">
      <c r="A56" s="24"/>
      <c r="B56" s="25"/>
      <c r="C56" s="24"/>
      <c r="D56" s="7" t="s">
        <v>16</v>
      </c>
      <c r="E56" s="5">
        <f t="shared" si="18"/>
        <v>5231368</v>
      </c>
      <c r="F56" s="5">
        <f t="shared" si="20"/>
        <v>941054.7999999999</v>
      </c>
      <c r="G56" s="5">
        <f t="shared" si="20"/>
        <v>1072578.3</v>
      </c>
      <c r="H56" s="5">
        <f t="shared" si="20"/>
        <v>1072578.3</v>
      </c>
      <c r="I56" s="5">
        <f t="shared" si="20"/>
        <v>1072578.3</v>
      </c>
      <c r="J56" s="5">
        <f t="shared" si="20"/>
        <v>1072578.3</v>
      </c>
      <c r="K56" s="10"/>
      <c r="L56" s="8"/>
      <c r="M56" s="8"/>
      <c r="N56" s="8"/>
      <c r="O56" s="8"/>
      <c r="P56" s="8"/>
    </row>
    <row r="57" spans="1:16" ht="15" customHeight="1">
      <c r="A57" s="24"/>
      <c r="B57" s="25"/>
      <c r="C57" s="24"/>
      <c r="D57" s="7" t="s">
        <v>17</v>
      </c>
      <c r="E57" s="5">
        <f t="shared" si="18"/>
        <v>879117.5</v>
      </c>
      <c r="F57" s="5">
        <f t="shared" si="20"/>
        <v>166981.9</v>
      </c>
      <c r="G57" s="5">
        <f t="shared" si="20"/>
        <v>178033.9</v>
      </c>
      <c r="H57" s="5">
        <f t="shared" si="20"/>
        <v>178033.9</v>
      </c>
      <c r="I57" s="5">
        <f t="shared" si="20"/>
        <v>178033.9</v>
      </c>
      <c r="J57" s="5">
        <f t="shared" si="20"/>
        <v>178033.9</v>
      </c>
      <c r="K57" s="10"/>
      <c r="L57" s="8"/>
      <c r="M57" s="8"/>
      <c r="N57" s="8"/>
      <c r="O57" s="8"/>
      <c r="P57" s="8"/>
    </row>
    <row r="58" spans="1:16" ht="25.5">
      <c r="A58" s="24"/>
      <c r="B58" s="25"/>
      <c r="C58" s="24"/>
      <c r="D58" s="7" t="s">
        <v>18</v>
      </c>
      <c r="E58" s="5">
        <f t="shared" si="18"/>
        <v>0</v>
      </c>
      <c r="F58" s="5">
        <f t="shared" si="20"/>
        <v>0</v>
      </c>
      <c r="G58" s="5">
        <f t="shared" si="20"/>
        <v>0</v>
      </c>
      <c r="H58" s="5">
        <f t="shared" si="20"/>
        <v>0</v>
      </c>
      <c r="I58" s="5">
        <f t="shared" si="20"/>
        <v>0</v>
      </c>
      <c r="J58" s="5">
        <f t="shared" si="20"/>
        <v>0</v>
      </c>
      <c r="K58" s="10"/>
      <c r="L58" s="8"/>
      <c r="M58" s="8"/>
      <c r="N58" s="8"/>
      <c r="O58" s="8"/>
      <c r="P58" s="8"/>
    </row>
    <row r="59" spans="1:16" ht="29.25" customHeight="1">
      <c r="A59" s="24"/>
      <c r="B59" s="24"/>
      <c r="C59" s="24"/>
      <c r="D59" s="7" t="s">
        <v>19</v>
      </c>
      <c r="E59" s="5">
        <f t="shared" si="18"/>
        <v>0</v>
      </c>
      <c r="F59" s="5">
        <f t="shared" si="20"/>
        <v>0</v>
      </c>
      <c r="G59" s="5">
        <f t="shared" si="20"/>
        <v>0</v>
      </c>
      <c r="H59" s="5">
        <f t="shared" si="20"/>
        <v>0</v>
      </c>
      <c r="I59" s="5">
        <f t="shared" si="20"/>
        <v>0</v>
      </c>
      <c r="J59" s="5">
        <f t="shared" si="20"/>
        <v>0</v>
      </c>
      <c r="K59" s="10"/>
      <c r="L59" s="8"/>
      <c r="M59" s="8"/>
      <c r="N59" s="8"/>
      <c r="O59" s="8"/>
      <c r="P59" s="8"/>
    </row>
    <row r="60" spans="1:13" ht="15" customHeight="1" hidden="1">
      <c r="A60" s="26" t="str">
        <f>'[1]паспорт '!C15</f>
        <v> 1. Обеспечение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жителя города.</v>
      </c>
      <c r="B60" s="26"/>
      <c r="C60" s="26"/>
      <c r="D60" s="26"/>
      <c r="E60" s="26"/>
      <c r="F60" s="26"/>
      <c r="G60" s="26"/>
      <c r="H60" s="26"/>
      <c r="I60" s="26"/>
      <c r="J60" s="26"/>
      <c r="L60" s="11"/>
      <c r="M60" s="12"/>
    </row>
    <row r="61" spans="1:13" ht="15" customHeight="1" hidden="1">
      <c r="A61" s="26" t="str">
        <f>'[1]паспорт '!C18</f>
        <v>2. Создание современной системы оценки качества образования на основе принципов открытости, объективности, прозрачности, общественно-профессионального участия.</v>
      </c>
      <c r="B61" s="26"/>
      <c r="C61" s="26"/>
      <c r="D61" s="26"/>
      <c r="E61" s="26"/>
      <c r="F61" s="26"/>
      <c r="G61" s="26"/>
      <c r="H61" s="26"/>
      <c r="I61" s="26"/>
      <c r="J61" s="26"/>
      <c r="L61" s="11"/>
      <c r="M61" s="12"/>
    </row>
    <row r="62" spans="1:10" ht="30" customHeight="1">
      <c r="A62" s="26" t="s">
        <v>28</v>
      </c>
      <c r="B62" s="26"/>
      <c r="C62" s="26"/>
      <c r="D62" s="26"/>
      <c r="E62" s="26"/>
      <c r="F62" s="26"/>
      <c r="G62" s="26"/>
      <c r="H62" s="26"/>
      <c r="I62" s="26"/>
      <c r="J62" s="26"/>
    </row>
    <row r="63" spans="1:16" ht="12.75">
      <c r="A63" s="26" t="s">
        <v>29</v>
      </c>
      <c r="B63" s="24" t="s">
        <v>30</v>
      </c>
      <c r="C63" s="24" t="s">
        <v>13</v>
      </c>
      <c r="D63" s="7" t="s">
        <v>14</v>
      </c>
      <c r="E63" s="5">
        <f aca="true" t="shared" si="21" ref="E63:J68">E69+E75</f>
        <v>1233.5</v>
      </c>
      <c r="F63" s="5">
        <f t="shared" si="21"/>
        <v>833.5</v>
      </c>
      <c r="G63" s="5">
        <f t="shared" si="21"/>
        <v>100</v>
      </c>
      <c r="H63" s="5">
        <f t="shared" si="21"/>
        <v>100</v>
      </c>
      <c r="I63" s="5">
        <f t="shared" si="21"/>
        <v>100</v>
      </c>
      <c r="J63" s="5">
        <f t="shared" si="21"/>
        <v>100</v>
      </c>
      <c r="K63" s="10"/>
      <c r="L63" s="8"/>
      <c r="M63" s="8"/>
      <c r="N63" s="8"/>
      <c r="O63" s="8"/>
      <c r="P63" s="8"/>
    </row>
    <row r="64" spans="1:16" ht="25.5">
      <c r="A64" s="26"/>
      <c r="B64" s="24"/>
      <c r="C64" s="28"/>
      <c r="D64" s="7" t="s">
        <v>15</v>
      </c>
      <c r="E64" s="5">
        <f t="shared" si="21"/>
        <v>0</v>
      </c>
      <c r="F64" s="5">
        <f t="shared" si="21"/>
        <v>0</v>
      </c>
      <c r="G64" s="5">
        <f t="shared" si="21"/>
        <v>0</v>
      </c>
      <c r="H64" s="5">
        <f t="shared" si="21"/>
        <v>0</v>
      </c>
      <c r="I64" s="5">
        <f t="shared" si="21"/>
        <v>0</v>
      </c>
      <c r="J64" s="5">
        <f t="shared" si="21"/>
        <v>0</v>
      </c>
      <c r="K64" s="10"/>
      <c r="L64" s="8"/>
      <c r="M64" s="8"/>
      <c r="N64" s="8"/>
      <c r="O64" s="8"/>
      <c r="P64" s="8"/>
    </row>
    <row r="65" spans="1:16" ht="27" customHeight="1">
      <c r="A65" s="26"/>
      <c r="B65" s="24"/>
      <c r="C65" s="28"/>
      <c r="D65" s="7" t="s">
        <v>16</v>
      </c>
      <c r="E65" s="5">
        <f t="shared" si="21"/>
        <v>50</v>
      </c>
      <c r="F65" s="5">
        <f t="shared" si="21"/>
        <v>50</v>
      </c>
      <c r="G65" s="5">
        <f t="shared" si="21"/>
        <v>0</v>
      </c>
      <c r="H65" s="5">
        <f t="shared" si="21"/>
        <v>0</v>
      </c>
      <c r="I65" s="5">
        <f t="shared" si="21"/>
        <v>0</v>
      </c>
      <c r="J65" s="5">
        <f t="shared" si="21"/>
        <v>0</v>
      </c>
      <c r="K65" s="10"/>
      <c r="L65" s="8"/>
      <c r="M65" s="8"/>
      <c r="N65" s="8"/>
      <c r="O65" s="8"/>
      <c r="P65" s="8"/>
    </row>
    <row r="66" spans="1:16" ht="13.5" customHeight="1">
      <c r="A66" s="26"/>
      <c r="B66" s="24"/>
      <c r="C66" s="28"/>
      <c r="D66" s="7" t="s">
        <v>17</v>
      </c>
      <c r="E66" s="5">
        <f t="shared" si="21"/>
        <v>1183.5</v>
      </c>
      <c r="F66" s="5">
        <f t="shared" si="21"/>
        <v>783.5</v>
      </c>
      <c r="G66" s="5">
        <f t="shared" si="21"/>
        <v>100</v>
      </c>
      <c r="H66" s="5">
        <f t="shared" si="21"/>
        <v>100</v>
      </c>
      <c r="I66" s="5">
        <f t="shared" si="21"/>
        <v>100</v>
      </c>
      <c r="J66" s="5">
        <f t="shared" si="21"/>
        <v>100</v>
      </c>
      <c r="K66" s="10"/>
      <c r="L66" s="8"/>
      <c r="M66" s="8"/>
      <c r="N66" s="8"/>
      <c r="O66" s="8"/>
      <c r="P66" s="8"/>
    </row>
    <row r="67" spans="1:16" ht="25.5">
      <c r="A67" s="26"/>
      <c r="B67" s="24"/>
      <c r="C67" s="28"/>
      <c r="D67" s="7" t="s">
        <v>18</v>
      </c>
      <c r="E67" s="5">
        <f t="shared" si="21"/>
        <v>0</v>
      </c>
      <c r="F67" s="5">
        <f t="shared" si="21"/>
        <v>0</v>
      </c>
      <c r="G67" s="5">
        <f t="shared" si="21"/>
        <v>0</v>
      </c>
      <c r="H67" s="5">
        <f t="shared" si="21"/>
        <v>0</v>
      </c>
      <c r="I67" s="5">
        <f t="shared" si="21"/>
        <v>0</v>
      </c>
      <c r="J67" s="5">
        <f t="shared" si="21"/>
        <v>0</v>
      </c>
      <c r="K67" s="10"/>
      <c r="L67" s="8"/>
      <c r="M67" s="8"/>
      <c r="N67" s="8"/>
      <c r="O67" s="8"/>
      <c r="P67" s="8"/>
    </row>
    <row r="68" spans="1:16" ht="26.25" customHeight="1">
      <c r="A68" s="26"/>
      <c r="B68" s="24"/>
      <c r="C68" s="28"/>
      <c r="D68" s="7" t="s">
        <v>19</v>
      </c>
      <c r="E68" s="5">
        <f t="shared" si="21"/>
        <v>0</v>
      </c>
      <c r="F68" s="5">
        <f t="shared" si="21"/>
        <v>0</v>
      </c>
      <c r="G68" s="5">
        <f t="shared" si="21"/>
        <v>0</v>
      </c>
      <c r="H68" s="5">
        <f t="shared" si="21"/>
        <v>0</v>
      </c>
      <c r="I68" s="5">
        <f t="shared" si="21"/>
        <v>0</v>
      </c>
      <c r="J68" s="5">
        <f t="shared" si="21"/>
        <v>0</v>
      </c>
      <c r="K68" s="10"/>
      <c r="L68" s="8"/>
      <c r="M68" s="8"/>
      <c r="N68" s="8"/>
      <c r="O68" s="8"/>
      <c r="P68" s="8"/>
    </row>
    <row r="69" spans="1:10" ht="12.75">
      <c r="A69" s="26" t="s">
        <v>31</v>
      </c>
      <c r="B69" s="24" t="str">
        <f>'[1]проект бюджета '!I47</f>
        <v>Организация и проведение единого государственного экзамена</v>
      </c>
      <c r="C69" s="24" t="s">
        <v>13</v>
      </c>
      <c r="D69" s="7" t="s">
        <v>14</v>
      </c>
      <c r="E69" s="5">
        <f>F69+G69+H69+I69+J69</f>
        <v>50</v>
      </c>
      <c r="F69" s="5">
        <f>F70+F71+F72+F73+F74</f>
        <v>50</v>
      </c>
      <c r="G69" s="5">
        <f>G70+G71+G72+G73+G74</f>
        <v>0</v>
      </c>
      <c r="H69" s="5">
        <f>H70+H71+H72+H73+H74</f>
        <v>0</v>
      </c>
      <c r="I69" s="5">
        <f>I70+I71+I72+I73+I74</f>
        <v>0</v>
      </c>
      <c r="J69" s="5">
        <f>J70+J71+J72+J73+J74</f>
        <v>0</v>
      </c>
    </row>
    <row r="70" spans="1:10" ht="25.5">
      <c r="A70" s="26"/>
      <c r="B70" s="24"/>
      <c r="C70" s="28"/>
      <c r="D70" s="7" t="s">
        <v>15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ht="27" customHeight="1">
      <c r="A71" s="26"/>
      <c r="B71" s="24"/>
      <c r="C71" s="28"/>
      <c r="D71" s="7" t="s">
        <v>16</v>
      </c>
      <c r="E71" s="5">
        <f>F71+G71+H71+I71+J71</f>
        <v>50</v>
      </c>
      <c r="F71" s="5">
        <f>'[1]ПРОГРАММА  (2)'!F39</f>
        <v>50</v>
      </c>
      <c r="G71" s="5">
        <v>0</v>
      </c>
      <c r="H71" s="5">
        <v>0</v>
      </c>
      <c r="I71" s="5">
        <v>0</v>
      </c>
      <c r="J71" s="5">
        <v>0</v>
      </c>
    </row>
    <row r="72" spans="1:10" ht="13.5" customHeight="1">
      <c r="A72" s="26"/>
      <c r="B72" s="24"/>
      <c r="C72" s="28"/>
      <c r="D72" s="7" t="s">
        <v>17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ht="25.5">
      <c r="A73" s="26"/>
      <c r="B73" s="24"/>
      <c r="C73" s="28"/>
      <c r="D73" s="7" t="s">
        <v>18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</row>
    <row r="74" spans="1:10" ht="26.25" customHeight="1">
      <c r="A74" s="26"/>
      <c r="B74" s="24"/>
      <c r="C74" s="28"/>
      <c r="D74" s="7" t="s">
        <v>19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pans="1:10" ht="12.75">
      <c r="A75" s="26" t="s">
        <v>32</v>
      </c>
      <c r="B75" s="24" t="str">
        <f>'[1]проект бюджета '!I50</f>
        <v>Реализация мероприятий</v>
      </c>
      <c r="C75" s="24" t="s">
        <v>13</v>
      </c>
      <c r="D75" s="7" t="s">
        <v>14</v>
      </c>
      <c r="E75" s="5">
        <f>F75+G75+H75+I75+J75</f>
        <v>1183.5</v>
      </c>
      <c r="F75" s="5">
        <f>F76+F77+F78+F79+F80</f>
        <v>783.5</v>
      </c>
      <c r="G75" s="5">
        <f>G76+G77+G78+G79+G80</f>
        <v>100</v>
      </c>
      <c r="H75" s="5">
        <f>H76+H77+H78+H79+H80</f>
        <v>100</v>
      </c>
      <c r="I75" s="5">
        <f>I76+I77+I78+I79+I80</f>
        <v>100</v>
      </c>
      <c r="J75" s="5">
        <f>J76+J77+J78+J79+J80</f>
        <v>100</v>
      </c>
    </row>
    <row r="76" spans="1:10" ht="25.5">
      <c r="A76" s="26"/>
      <c r="B76" s="24"/>
      <c r="C76" s="28"/>
      <c r="D76" s="7" t="s">
        <v>15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</row>
    <row r="77" spans="1:10" ht="27" customHeight="1">
      <c r="A77" s="26"/>
      <c r="B77" s="24"/>
      <c r="C77" s="28"/>
      <c r="D77" s="7" t="s">
        <v>16</v>
      </c>
      <c r="E77" s="5">
        <f>F77+G77+H77+I77+J77</f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ht="13.5" customHeight="1">
      <c r="A78" s="26"/>
      <c r="B78" s="24"/>
      <c r="C78" s="28"/>
      <c r="D78" s="7" t="s">
        <v>17</v>
      </c>
      <c r="E78" s="5">
        <f>F78+G78+H78+I78+J78</f>
        <v>1183.5</v>
      </c>
      <c r="F78" s="5">
        <v>783.5</v>
      </c>
      <c r="G78" s="5">
        <v>100</v>
      </c>
      <c r="H78" s="5">
        <v>100</v>
      </c>
      <c r="I78" s="5">
        <v>100</v>
      </c>
      <c r="J78" s="5">
        <v>100</v>
      </c>
    </row>
    <row r="79" spans="1:10" ht="25.5">
      <c r="A79" s="26"/>
      <c r="B79" s="24"/>
      <c r="C79" s="28"/>
      <c r="D79" s="7" t="s">
        <v>18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pans="1:10" ht="26.25" customHeight="1">
      <c r="A80" s="26"/>
      <c r="B80" s="24"/>
      <c r="C80" s="28"/>
      <c r="D80" s="7" t="s">
        <v>19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pans="1:10" ht="12.75">
      <c r="A81" s="24" t="s">
        <v>33</v>
      </c>
      <c r="B81" s="24"/>
      <c r="C81" s="24"/>
      <c r="D81" s="7" t="s">
        <v>14</v>
      </c>
      <c r="E81" s="5">
        <f aca="true" t="shared" si="22" ref="E81:E86">F81+G81+H81+I81+J81</f>
        <v>1233.5</v>
      </c>
      <c r="F81" s="5">
        <f aca="true" t="shared" si="23" ref="F81:J86">F63</f>
        <v>833.5</v>
      </c>
      <c r="G81" s="5">
        <f t="shared" si="23"/>
        <v>100</v>
      </c>
      <c r="H81" s="5">
        <f t="shared" si="23"/>
        <v>100</v>
      </c>
      <c r="I81" s="5">
        <f t="shared" si="23"/>
        <v>100</v>
      </c>
      <c r="J81" s="5">
        <f t="shared" si="23"/>
        <v>100</v>
      </c>
    </row>
    <row r="82" spans="1:10" ht="25.5">
      <c r="A82" s="24"/>
      <c r="B82" s="25"/>
      <c r="C82" s="24"/>
      <c r="D82" s="7" t="s">
        <v>15</v>
      </c>
      <c r="E82" s="5">
        <f t="shared" si="22"/>
        <v>0</v>
      </c>
      <c r="F82" s="5">
        <f t="shared" si="23"/>
        <v>0</v>
      </c>
      <c r="G82" s="5">
        <f t="shared" si="23"/>
        <v>0</v>
      </c>
      <c r="H82" s="5">
        <f t="shared" si="23"/>
        <v>0</v>
      </c>
      <c r="I82" s="5">
        <f t="shared" si="23"/>
        <v>0</v>
      </c>
      <c r="J82" s="5">
        <f t="shared" si="23"/>
        <v>0</v>
      </c>
    </row>
    <row r="83" spans="1:10" ht="24.75" customHeight="1">
      <c r="A83" s="24"/>
      <c r="B83" s="25"/>
      <c r="C83" s="24"/>
      <c r="D83" s="7" t="s">
        <v>16</v>
      </c>
      <c r="E83" s="5">
        <f t="shared" si="22"/>
        <v>50</v>
      </c>
      <c r="F83" s="5">
        <f t="shared" si="23"/>
        <v>50</v>
      </c>
      <c r="G83" s="5">
        <f t="shared" si="23"/>
        <v>0</v>
      </c>
      <c r="H83" s="5">
        <f t="shared" si="23"/>
        <v>0</v>
      </c>
      <c r="I83" s="5">
        <f t="shared" si="23"/>
        <v>0</v>
      </c>
      <c r="J83" s="5">
        <f t="shared" si="23"/>
        <v>0</v>
      </c>
    </row>
    <row r="84" spans="1:10" ht="15.75" customHeight="1">
      <c r="A84" s="24"/>
      <c r="B84" s="25"/>
      <c r="C84" s="24"/>
      <c r="D84" s="7" t="s">
        <v>17</v>
      </c>
      <c r="E84" s="5">
        <f t="shared" si="22"/>
        <v>1183.5</v>
      </c>
      <c r="F84" s="5">
        <f t="shared" si="23"/>
        <v>783.5</v>
      </c>
      <c r="G84" s="5">
        <f t="shared" si="23"/>
        <v>100</v>
      </c>
      <c r="H84" s="5">
        <f t="shared" si="23"/>
        <v>100</v>
      </c>
      <c r="I84" s="5">
        <f t="shared" si="23"/>
        <v>100</v>
      </c>
      <c r="J84" s="5">
        <f t="shared" si="23"/>
        <v>100</v>
      </c>
    </row>
    <row r="85" spans="1:10" ht="25.5">
      <c r="A85" s="24"/>
      <c r="B85" s="25"/>
      <c r="C85" s="24"/>
      <c r="D85" s="7" t="s">
        <v>18</v>
      </c>
      <c r="E85" s="5">
        <f t="shared" si="22"/>
        <v>0</v>
      </c>
      <c r="F85" s="5">
        <f t="shared" si="23"/>
        <v>0</v>
      </c>
      <c r="G85" s="5">
        <f t="shared" si="23"/>
        <v>0</v>
      </c>
      <c r="H85" s="5">
        <f t="shared" si="23"/>
        <v>0</v>
      </c>
      <c r="I85" s="5">
        <f t="shared" si="23"/>
        <v>0</v>
      </c>
      <c r="J85" s="5">
        <f t="shared" si="23"/>
        <v>0</v>
      </c>
    </row>
    <row r="86" spans="1:10" ht="36.75" customHeight="1">
      <c r="A86" s="24"/>
      <c r="B86" s="24"/>
      <c r="C86" s="24"/>
      <c r="D86" s="7" t="s">
        <v>19</v>
      </c>
      <c r="E86" s="5">
        <f t="shared" si="22"/>
        <v>0</v>
      </c>
      <c r="F86" s="5">
        <f t="shared" si="23"/>
        <v>0</v>
      </c>
      <c r="G86" s="5">
        <f t="shared" si="23"/>
        <v>0</v>
      </c>
      <c r="H86" s="5">
        <f t="shared" si="23"/>
        <v>0</v>
      </c>
      <c r="I86" s="5">
        <f t="shared" si="23"/>
        <v>0</v>
      </c>
      <c r="J86" s="5">
        <f t="shared" si="23"/>
        <v>0</v>
      </c>
    </row>
    <row r="87" spans="1:10" ht="15" customHeight="1" hidden="1">
      <c r="A87" s="24" t="str">
        <f>'[1]паспорт '!C16</f>
        <v>2. Повышение эффективности реализации молодежной политики в интересах инновационного социально ориентированного развития города.</v>
      </c>
      <c r="B87" s="24"/>
      <c r="C87" s="24"/>
      <c r="D87" s="24"/>
      <c r="E87" s="24"/>
      <c r="F87" s="24"/>
      <c r="G87" s="24"/>
      <c r="H87" s="24"/>
      <c r="I87" s="24"/>
      <c r="J87" s="24"/>
    </row>
    <row r="88" spans="1:10" ht="15" customHeight="1" hidden="1">
      <c r="A88" s="7" t="s">
        <v>34</v>
      </c>
      <c r="B88" s="28" t="str">
        <f>'[1]паспорт '!C19</f>
        <v>3. Обеспечение эффективной системы социализации и самореализации молодежи, развитию потенциала молодежи.</v>
      </c>
      <c r="C88" s="28"/>
      <c r="D88" s="28"/>
      <c r="E88" s="28"/>
      <c r="F88" s="28"/>
      <c r="G88" s="28"/>
      <c r="H88" s="28"/>
      <c r="I88" s="28"/>
      <c r="J88" s="28"/>
    </row>
    <row r="89" spans="1:10" ht="15.75" customHeight="1">
      <c r="A89" s="26" t="s">
        <v>35</v>
      </c>
      <c r="B89" s="26"/>
      <c r="C89" s="26"/>
      <c r="D89" s="26"/>
      <c r="E89" s="26"/>
      <c r="F89" s="26"/>
      <c r="G89" s="26"/>
      <c r="H89" s="26"/>
      <c r="I89" s="26"/>
      <c r="J89" s="26"/>
    </row>
    <row r="90" spans="1:10" ht="15" customHeight="1">
      <c r="A90" s="26" t="s">
        <v>36</v>
      </c>
      <c r="B90" s="24" t="s">
        <v>37</v>
      </c>
      <c r="C90" s="24" t="s">
        <v>38</v>
      </c>
      <c r="D90" s="7" t="s">
        <v>14</v>
      </c>
      <c r="E90" s="5">
        <f>F90+G90+H90+I90+J90</f>
        <v>6500</v>
      </c>
      <c r="F90" s="5">
        <v>1300</v>
      </c>
      <c r="G90" s="5">
        <v>1300</v>
      </c>
      <c r="H90" s="5">
        <v>1300</v>
      </c>
      <c r="I90" s="5">
        <v>1300</v>
      </c>
      <c r="J90" s="5">
        <v>1300</v>
      </c>
    </row>
    <row r="91" spans="1:10" ht="25.5">
      <c r="A91" s="26"/>
      <c r="B91" s="24"/>
      <c r="C91" s="24"/>
      <c r="D91" s="7" t="s">
        <v>15</v>
      </c>
      <c r="E91" s="5">
        <f aca="true" t="shared" si="24" ref="E91:E96">F91+G91+H91+I91+J91</f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ht="25.5">
      <c r="A92" s="26"/>
      <c r="B92" s="24"/>
      <c r="C92" s="24"/>
      <c r="D92" s="7" t="s">
        <v>16</v>
      </c>
      <c r="E92" s="5">
        <f t="shared" si="24"/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pans="1:10" ht="15" customHeight="1">
      <c r="A93" s="26"/>
      <c r="B93" s="24"/>
      <c r="C93" s="24"/>
      <c r="D93" s="7" t="s">
        <v>17</v>
      </c>
      <c r="E93" s="5">
        <f t="shared" si="24"/>
        <v>6500</v>
      </c>
      <c r="F93" s="5">
        <v>1300</v>
      </c>
      <c r="G93" s="5">
        <v>1300</v>
      </c>
      <c r="H93" s="5">
        <v>1300</v>
      </c>
      <c r="I93" s="5">
        <v>1300</v>
      </c>
      <c r="J93" s="5">
        <v>1300</v>
      </c>
    </row>
    <row r="94" spans="1:10" ht="25.5">
      <c r="A94" s="26"/>
      <c r="B94" s="24"/>
      <c r="C94" s="24"/>
      <c r="D94" s="7" t="s">
        <v>18</v>
      </c>
      <c r="E94" s="5">
        <f t="shared" si="24"/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pans="1:10" ht="26.25" customHeight="1">
      <c r="A95" s="26"/>
      <c r="B95" s="24"/>
      <c r="C95" s="24"/>
      <c r="D95" s="7" t="s">
        <v>19</v>
      </c>
      <c r="E95" s="5">
        <f t="shared" si="24"/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pans="1:10" ht="15" customHeight="1">
      <c r="A96" s="26" t="s">
        <v>39</v>
      </c>
      <c r="B96" s="24" t="s">
        <v>40</v>
      </c>
      <c r="C96" s="24" t="s">
        <v>41</v>
      </c>
      <c r="D96" s="7" t="s">
        <v>14</v>
      </c>
      <c r="E96" s="5">
        <f t="shared" si="24"/>
        <v>2350</v>
      </c>
      <c r="F96" s="5">
        <v>190</v>
      </c>
      <c r="G96" s="5">
        <v>540</v>
      </c>
      <c r="H96" s="5">
        <v>540</v>
      </c>
      <c r="I96" s="5">
        <v>540</v>
      </c>
      <c r="J96" s="5">
        <v>540</v>
      </c>
    </row>
    <row r="97" spans="1:10" ht="25.5">
      <c r="A97" s="26"/>
      <c r="B97" s="24"/>
      <c r="C97" s="24"/>
      <c r="D97" s="7" t="s">
        <v>15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</row>
    <row r="98" spans="1:10" ht="27" customHeight="1">
      <c r="A98" s="26"/>
      <c r="B98" s="24"/>
      <c r="C98" s="24"/>
      <c r="D98" s="7" t="s">
        <v>16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pans="1:10" ht="25.5">
      <c r="A99" s="26"/>
      <c r="B99" s="24"/>
      <c r="C99" s="24"/>
      <c r="D99" s="7" t="s">
        <v>17</v>
      </c>
      <c r="E99" s="5">
        <v>2350</v>
      </c>
      <c r="F99" s="5">
        <v>190</v>
      </c>
      <c r="G99" s="5">
        <v>540</v>
      </c>
      <c r="H99" s="5">
        <v>540</v>
      </c>
      <c r="I99" s="5">
        <v>540</v>
      </c>
      <c r="J99" s="5">
        <v>540</v>
      </c>
    </row>
    <row r="100" spans="1:10" ht="25.5">
      <c r="A100" s="26"/>
      <c r="B100" s="24"/>
      <c r="C100" s="24"/>
      <c r="D100" s="7" t="s">
        <v>18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ht="25.5">
      <c r="A101" s="26"/>
      <c r="B101" s="24"/>
      <c r="C101" s="24"/>
      <c r="D101" s="7" t="s">
        <v>19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pans="1:10" ht="12.75">
      <c r="A102" s="26" t="s">
        <v>42</v>
      </c>
      <c r="B102" s="24" t="s">
        <v>43</v>
      </c>
      <c r="C102" s="24" t="s">
        <v>38</v>
      </c>
      <c r="D102" s="7" t="s">
        <v>14</v>
      </c>
      <c r="E102" s="5">
        <f>F102+G102+H102+I102+J102</f>
        <v>163247.30000000002</v>
      </c>
      <c r="F102" s="5">
        <f>F103+F104+F105+F106+F107</f>
        <v>24890.9</v>
      </c>
      <c r="G102" s="5">
        <f>G103+G104+G105+G106+G107</f>
        <v>34589.1</v>
      </c>
      <c r="H102" s="5">
        <f>H103+H104+H105+H106+H107</f>
        <v>34589.1</v>
      </c>
      <c r="I102" s="5">
        <f>I103+I104+I105+I106+I107</f>
        <v>34589.1</v>
      </c>
      <c r="J102" s="5">
        <f>J103+J104+J105+J106+J107</f>
        <v>34589.1</v>
      </c>
    </row>
    <row r="103" spans="1:10" ht="25.5">
      <c r="A103" s="26"/>
      <c r="B103" s="24"/>
      <c r="C103" s="24"/>
      <c r="D103" s="7" t="s">
        <v>15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pans="1:10" ht="25.5">
      <c r="A104" s="26"/>
      <c r="B104" s="24"/>
      <c r="C104" s="24"/>
      <c r="D104" s="7" t="s">
        <v>16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</row>
    <row r="105" spans="1:10" ht="25.5">
      <c r="A105" s="26"/>
      <c r="B105" s="24"/>
      <c r="C105" s="24"/>
      <c r="D105" s="7" t="s">
        <v>17</v>
      </c>
      <c r="E105" s="5">
        <f aca="true" t="shared" si="25" ref="E105:E113">F105+G105+H105+I105+J105</f>
        <v>163247.30000000002</v>
      </c>
      <c r="F105" s="5">
        <f>'[1]медведев'!G50</f>
        <v>24890.9</v>
      </c>
      <c r="G105" s="5">
        <v>34589.1</v>
      </c>
      <c r="H105" s="5">
        <v>34589.1</v>
      </c>
      <c r="I105" s="5">
        <v>34589.1</v>
      </c>
      <c r="J105" s="5">
        <v>34589.1</v>
      </c>
    </row>
    <row r="106" spans="1:10" ht="25.5">
      <c r="A106" s="26"/>
      <c r="B106" s="24"/>
      <c r="C106" s="24"/>
      <c r="D106" s="7" t="s">
        <v>18</v>
      </c>
      <c r="E106" s="5">
        <f t="shared" si="25"/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pans="1:10" ht="27" customHeight="1">
      <c r="A107" s="26"/>
      <c r="B107" s="24"/>
      <c r="C107" s="24"/>
      <c r="D107" s="7" t="s">
        <v>19</v>
      </c>
      <c r="E107" s="5">
        <f t="shared" si="25"/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pans="1:10" ht="12.75">
      <c r="A108" s="26" t="s">
        <v>44</v>
      </c>
      <c r="B108" s="24" t="s">
        <v>45</v>
      </c>
      <c r="C108" s="24" t="s">
        <v>38</v>
      </c>
      <c r="D108" s="7" t="s">
        <v>14</v>
      </c>
      <c r="E108" s="5">
        <f t="shared" si="25"/>
        <v>288551.2</v>
      </c>
      <c r="F108" s="5">
        <f>F109+F110+F111+F112+F113</f>
        <v>53161.2</v>
      </c>
      <c r="G108" s="5">
        <f>G109+G110+G111+G112+G113</f>
        <v>58847.5</v>
      </c>
      <c r="H108" s="5">
        <f>H109+H110+H111+H112+H113</f>
        <v>58847.5</v>
      </c>
      <c r="I108" s="5">
        <f>I109+I110+I111+I112+I113</f>
        <v>58847.5</v>
      </c>
      <c r="J108" s="5">
        <f>J109+J110+J111+J112+J113</f>
        <v>58847.5</v>
      </c>
    </row>
    <row r="109" spans="1:10" ht="25.5">
      <c r="A109" s="26"/>
      <c r="B109" s="24"/>
      <c r="C109" s="24"/>
      <c r="D109" s="7" t="s">
        <v>15</v>
      </c>
      <c r="E109" s="5">
        <f t="shared" si="25"/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</row>
    <row r="110" spans="1:10" ht="25.5">
      <c r="A110" s="26"/>
      <c r="B110" s="24"/>
      <c r="C110" s="24"/>
      <c r="D110" s="7" t="s">
        <v>16</v>
      </c>
      <c r="E110" s="5">
        <f t="shared" si="25"/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</row>
    <row r="111" spans="1:10" ht="25.5">
      <c r="A111" s="26"/>
      <c r="B111" s="24"/>
      <c r="C111" s="24"/>
      <c r="D111" s="7" t="s">
        <v>17</v>
      </c>
      <c r="E111" s="5">
        <f t="shared" si="25"/>
        <v>250051.2</v>
      </c>
      <c r="F111" s="5">
        <f>'[1]медведев'!G54</f>
        <v>45461.2</v>
      </c>
      <c r="G111" s="5">
        <v>51147.5</v>
      </c>
      <c r="H111" s="5">
        <v>51147.5</v>
      </c>
      <c r="I111" s="5">
        <v>51147.5</v>
      </c>
      <c r="J111" s="5">
        <v>51147.5</v>
      </c>
    </row>
    <row r="112" spans="1:10" ht="25.5">
      <c r="A112" s="26"/>
      <c r="B112" s="24"/>
      <c r="C112" s="24"/>
      <c r="D112" s="7" t="s">
        <v>18</v>
      </c>
      <c r="E112" s="5">
        <f t="shared" si="25"/>
        <v>38500</v>
      </c>
      <c r="F112" s="5">
        <f>1200+6500</f>
        <v>7700</v>
      </c>
      <c r="G112" s="5">
        <f>1200+6500</f>
        <v>7700</v>
      </c>
      <c r="H112" s="5">
        <f>1200+6500</f>
        <v>7700</v>
      </c>
      <c r="I112" s="5">
        <f>1200+6500</f>
        <v>7700</v>
      </c>
      <c r="J112" s="5">
        <f>1200+6500</f>
        <v>7700</v>
      </c>
    </row>
    <row r="113" spans="1:10" ht="25.5">
      <c r="A113" s="26"/>
      <c r="B113" s="24"/>
      <c r="C113" s="24"/>
      <c r="D113" s="7" t="s">
        <v>19</v>
      </c>
      <c r="E113" s="5">
        <f t="shared" si="25"/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</row>
    <row r="114" spans="1:16" ht="12.75">
      <c r="A114" s="24" t="s">
        <v>46</v>
      </c>
      <c r="B114" s="24"/>
      <c r="C114" s="24"/>
      <c r="D114" s="7" t="s">
        <v>14</v>
      </c>
      <c r="E114" s="5">
        <f aca="true" t="shared" si="26" ref="E114:J119">E90+E96+E102+E108</f>
        <v>460648.5</v>
      </c>
      <c r="F114" s="5">
        <f>F90+F96+F102+F108</f>
        <v>79542.1</v>
      </c>
      <c r="G114" s="5">
        <f>G90+G96+G102+G108</f>
        <v>95276.6</v>
      </c>
      <c r="H114" s="5">
        <f>H90+H96+H102+H108</f>
        <v>95276.6</v>
      </c>
      <c r="I114" s="5">
        <f t="shared" si="26"/>
        <v>95276.6</v>
      </c>
      <c r="J114" s="5">
        <f t="shared" si="26"/>
        <v>95276.6</v>
      </c>
      <c r="K114" s="13"/>
      <c r="L114" s="12"/>
      <c r="M114" s="12"/>
      <c r="N114" s="12"/>
      <c r="O114" s="12"/>
      <c r="P114" s="12"/>
    </row>
    <row r="115" spans="1:16" ht="25.5">
      <c r="A115" s="24"/>
      <c r="B115" s="25"/>
      <c r="C115" s="24"/>
      <c r="D115" s="7" t="s">
        <v>15</v>
      </c>
      <c r="E115" s="5">
        <f t="shared" si="26"/>
        <v>0</v>
      </c>
      <c r="F115" s="5">
        <f t="shared" si="26"/>
        <v>0</v>
      </c>
      <c r="G115" s="5">
        <f t="shared" si="26"/>
        <v>0</v>
      </c>
      <c r="H115" s="5">
        <f t="shared" si="26"/>
        <v>0</v>
      </c>
      <c r="I115" s="5">
        <f t="shared" si="26"/>
        <v>0</v>
      </c>
      <c r="J115" s="5">
        <f t="shared" si="26"/>
        <v>0</v>
      </c>
      <c r="K115" s="13"/>
      <c r="L115" s="12"/>
      <c r="M115" s="12"/>
      <c r="N115" s="12"/>
      <c r="O115" s="12"/>
      <c r="P115" s="12"/>
    </row>
    <row r="116" spans="1:16" ht="25.5">
      <c r="A116" s="24"/>
      <c r="B116" s="25"/>
      <c r="C116" s="24"/>
      <c r="D116" s="7" t="s">
        <v>16</v>
      </c>
      <c r="E116" s="5">
        <f t="shared" si="26"/>
        <v>0</v>
      </c>
      <c r="F116" s="5">
        <f t="shared" si="26"/>
        <v>0</v>
      </c>
      <c r="G116" s="5">
        <f t="shared" si="26"/>
        <v>0</v>
      </c>
      <c r="H116" s="5">
        <f t="shared" si="26"/>
        <v>0</v>
      </c>
      <c r="I116" s="5">
        <f t="shared" si="26"/>
        <v>0</v>
      </c>
      <c r="J116" s="5">
        <f t="shared" si="26"/>
        <v>0</v>
      </c>
      <c r="K116" s="13"/>
      <c r="L116" s="12"/>
      <c r="M116" s="12"/>
      <c r="N116" s="12"/>
      <c r="O116" s="12"/>
      <c r="P116" s="12"/>
    </row>
    <row r="117" spans="1:16" ht="25.5">
      <c r="A117" s="24"/>
      <c r="B117" s="25"/>
      <c r="C117" s="24"/>
      <c r="D117" s="7" t="s">
        <v>17</v>
      </c>
      <c r="E117" s="5">
        <f t="shared" si="26"/>
        <v>422148.5</v>
      </c>
      <c r="F117" s="5">
        <f t="shared" si="26"/>
        <v>71842.1</v>
      </c>
      <c r="G117" s="5">
        <f t="shared" si="26"/>
        <v>87576.6</v>
      </c>
      <c r="H117" s="5">
        <f t="shared" si="26"/>
        <v>87576.6</v>
      </c>
      <c r="I117" s="5">
        <f t="shared" si="26"/>
        <v>87576.6</v>
      </c>
      <c r="J117" s="5">
        <f t="shared" si="26"/>
        <v>87576.6</v>
      </c>
      <c r="K117" s="13"/>
      <c r="L117" s="12"/>
      <c r="M117" s="12"/>
      <c r="N117" s="12"/>
      <c r="O117" s="12"/>
      <c r="P117" s="12"/>
    </row>
    <row r="118" spans="1:16" ht="25.5">
      <c r="A118" s="24"/>
      <c r="B118" s="25"/>
      <c r="C118" s="24"/>
      <c r="D118" s="7" t="s">
        <v>18</v>
      </c>
      <c r="E118" s="5">
        <f t="shared" si="26"/>
        <v>38500</v>
      </c>
      <c r="F118" s="5">
        <f t="shared" si="26"/>
        <v>7700</v>
      </c>
      <c r="G118" s="5">
        <f t="shared" si="26"/>
        <v>7700</v>
      </c>
      <c r="H118" s="5">
        <f t="shared" si="26"/>
        <v>7700</v>
      </c>
      <c r="I118" s="5">
        <f t="shared" si="26"/>
        <v>7700</v>
      </c>
      <c r="J118" s="5">
        <f t="shared" si="26"/>
        <v>7700</v>
      </c>
      <c r="K118" s="13"/>
      <c r="L118" s="12"/>
      <c r="M118" s="12"/>
      <c r="N118" s="12"/>
      <c r="O118" s="12"/>
      <c r="P118" s="12"/>
    </row>
    <row r="119" spans="1:10" ht="25.5">
      <c r="A119" s="24"/>
      <c r="B119" s="24"/>
      <c r="C119" s="24"/>
      <c r="D119" s="7" t="s">
        <v>19</v>
      </c>
      <c r="E119" s="5">
        <f t="shared" si="26"/>
        <v>0</v>
      </c>
      <c r="F119" s="5">
        <f t="shared" si="26"/>
        <v>0</v>
      </c>
      <c r="G119" s="5">
        <f t="shared" si="26"/>
        <v>0</v>
      </c>
      <c r="H119" s="5">
        <f t="shared" si="26"/>
        <v>0</v>
      </c>
      <c r="I119" s="5">
        <f t="shared" si="26"/>
        <v>0</v>
      </c>
      <c r="J119" s="5">
        <f t="shared" si="26"/>
        <v>0</v>
      </c>
    </row>
    <row r="120" spans="1:10" ht="15" customHeight="1" hidden="1">
      <c r="A120" s="26" t="str">
        <f>'[1]паспорт '!C15</f>
        <v> 1. Обеспечение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жителя города.</v>
      </c>
      <c r="B120" s="26"/>
      <c r="C120" s="26"/>
      <c r="D120" s="26"/>
      <c r="E120" s="26"/>
      <c r="F120" s="26"/>
      <c r="G120" s="26"/>
      <c r="H120" s="26"/>
      <c r="I120" s="26"/>
      <c r="J120" s="26"/>
    </row>
    <row r="121" spans="1:10" ht="15" customHeight="1" hidden="1">
      <c r="A121" s="5" t="s">
        <v>34</v>
      </c>
      <c r="B121" s="26" t="str">
        <f>'[1]паспорт '!C20</f>
        <v>4. Развитие инфраструктуры и организационно-экономических механизмов, обеспечивающих равную доступность услуг дошкольного, общего и дополнительного образования детей.</v>
      </c>
      <c r="C121" s="26"/>
      <c r="D121" s="26"/>
      <c r="E121" s="26"/>
      <c r="F121" s="26"/>
      <c r="G121" s="26"/>
      <c r="H121" s="26"/>
      <c r="I121" s="26"/>
      <c r="J121" s="26"/>
    </row>
    <row r="122" spans="1:10" ht="15.75" customHeight="1">
      <c r="A122" s="26" t="s">
        <v>47</v>
      </c>
      <c r="B122" s="26"/>
      <c r="C122" s="26"/>
      <c r="D122" s="26"/>
      <c r="E122" s="26"/>
      <c r="F122" s="26"/>
      <c r="G122" s="26"/>
      <c r="H122" s="26"/>
      <c r="I122" s="26"/>
      <c r="J122" s="26"/>
    </row>
    <row r="123" spans="1:16" ht="15" customHeight="1">
      <c r="A123" s="26" t="s">
        <v>48</v>
      </c>
      <c r="B123" s="24" t="s">
        <v>49</v>
      </c>
      <c r="C123" s="24" t="s">
        <v>50</v>
      </c>
      <c r="D123" s="7" t="s">
        <v>14</v>
      </c>
      <c r="E123" s="5">
        <f>F123+G123+H123+I123+J123</f>
        <v>822719.4249999999</v>
      </c>
      <c r="F123" s="5">
        <f>F124+F125+F126+F127+F128</f>
        <v>171549.02500000002</v>
      </c>
      <c r="G123" s="5">
        <f>G124+G125+G126+G127+G128</f>
        <v>162792.6</v>
      </c>
      <c r="H123" s="5">
        <f>H124+H125+H126+H127+H128</f>
        <v>162792.6</v>
      </c>
      <c r="I123" s="5">
        <f>I124+I125+I126+I127+I128</f>
        <v>162792.6</v>
      </c>
      <c r="J123" s="5">
        <f>J124+J125+J126+J127+J128</f>
        <v>162792.6</v>
      </c>
      <c r="K123" s="10"/>
      <c r="L123" s="8"/>
      <c r="M123" s="8"/>
      <c r="N123" s="8"/>
      <c r="O123" s="8"/>
      <c r="P123" s="8"/>
    </row>
    <row r="124" spans="1:16" ht="25.5">
      <c r="A124" s="26"/>
      <c r="B124" s="24"/>
      <c r="C124" s="24"/>
      <c r="D124" s="7" t="s">
        <v>15</v>
      </c>
      <c r="E124" s="5">
        <f aca="true" t="shared" si="27" ref="E124:E176">F124+G124+H124+I124+J124</f>
        <v>0</v>
      </c>
      <c r="F124" s="5">
        <f aca="true" t="shared" si="28" ref="F124:J128">F130+F136+F142</f>
        <v>0</v>
      </c>
      <c r="G124" s="5">
        <f t="shared" si="28"/>
        <v>0</v>
      </c>
      <c r="H124" s="5">
        <f t="shared" si="28"/>
        <v>0</v>
      </c>
      <c r="I124" s="5">
        <f t="shared" si="28"/>
        <v>0</v>
      </c>
      <c r="J124" s="5">
        <f t="shared" si="28"/>
        <v>0</v>
      </c>
      <c r="K124" s="10"/>
      <c r="L124" s="8"/>
      <c r="M124" s="8"/>
      <c r="N124" s="8"/>
      <c r="O124" s="8"/>
      <c r="P124" s="8"/>
    </row>
    <row r="125" spans="1:16" ht="38.25">
      <c r="A125" s="26"/>
      <c r="B125" s="24"/>
      <c r="C125" s="24"/>
      <c r="D125" s="7" t="s">
        <v>16</v>
      </c>
      <c r="E125" s="5">
        <f t="shared" si="27"/>
        <v>463672</v>
      </c>
      <c r="F125" s="5">
        <f t="shared" si="28"/>
        <v>93632</v>
      </c>
      <c r="G125" s="5">
        <f t="shared" si="28"/>
        <v>92510</v>
      </c>
      <c r="H125" s="5">
        <f t="shared" si="28"/>
        <v>92510</v>
      </c>
      <c r="I125" s="5">
        <f t="shared" si="28"/>
        <v>92510</v>
      </c>
      <c r="J125" s="5">
        <f t="shared" si="28"/>
        <v>92510</v>
      </c>
      <c r="K125" s="10"/>
      <c r="L125" s="8"/>
      <c r="M125" s="8"/>
      <c r="N125" s="8"/>
      <c r="O125" s="8"/>
      <c r="P125" s="8"/>
    </row>
    <row r="126" spans="1:16" ht="15" customHeight="1">
      <c r="A126" s="26"/>
      <c r="B126" s="24"/>
      <c r="C126" s="24"/>
      <c r="D126" s="7" t="s">
        <v>17</v>
      </c>
      <c r="E126" s="5">
        <f t="shared" si="27"/>
        <v>56413</v>
      </c>
      <c r="F126" s="5">
        <f t="shared" si="28"/>
        <v>11282.6</v>
      </c>
      <c r="G126" s="5">
        <f t="shared" si="28"/>
        <v>11282.6</v>
      </c>
      <c r="H126" s="5">
        <f t="shared" si="28"/>
        <v>11282.6</v>
      </c>
      <c r="I126" s="5">
        <f t="shared" si="28"/>
        <v>11282.6</v>
      </c>
      <c r="J126" s="5">
        <f t="shared" si="28"/>
        <v>11282.6</v>
      </c>
      <c r="K126" s="10"/>
      <c r="L126" s="8"/>
      <c r="M126" s="8"/>
      <c r="N126" s="8"/>
      <c r="O126" s="8"/>
      <c r="P126" s="8"/>
    </row>
    <row r="127" spans="1:16" ht="25.5">
      <c r="A127" s="26"/>
      <c r="B127" s="24"/>
      <c r="C127" s="24"/>
      <c r="D127" s="7" t="s">
        <v>18</v>
      </c>
      <c r="E127" s="5">
        <f>F127+G127+H127+I127+J127</f>
        <v>302634.425</v>
      </c>
      <c r="F127" s="5">
        <f t="shared" si="28"/>
        <v>66634.425</v>
      </c>
      <c r="G127" s="5">
        <f t="shared" si="28"/>
        <v>59000</v>
      </c>
      <c r="H127" s="5">
        <f t="shared" si="28"/>
        <v>59000</v>
      </c>
      <c r="I127" s="5">
        <f t="shared" si="28"/>
        <v>59000</v>
      </c>
      <c r="J127" s="5">
        <f t="shared" si="28"/>
        <v>59000</v>
      </c>
      <c r="K127" s="10"/>
      <c r="L127" s="8"/>
      <c r="M127" s="8"/>
      <c r="N127" s="8"/>
      <c r="O127" s="8"/>
      <c r="P127" s="8"/>
    </row>
    <row r="128" spans="1:16" ht="25.5">
      <c r="A128" s="26"/>
      <c r="B128" s="24"/>
      <c r="C128" s="24"/>
      <c r="D128" s="7" t="s">
        <v>19</v>
      </c>
      <c r="E128" s="5">
        <f t="shared" si="27"/>
        <v>0</v>
      </c>
      <c r="F128" s="5">
        <f t="shared" si="28"/>
        <v>0</v>
      </c>
      <c r="G128" s="5">
        <f t="shared" si="28"/>
        <v>0</v>
      </c>
      <c r="H128" s="5">
        <f t="shared" si="28"/>
        <v>0</v>
      </c>
      <c r="I128" s="5">
        <f t="shared" si="28"/>
        <v>0</v>
      </c>
      <c r="J128" s="5">
        <f t="shared" si="28"/>
        <v>0</v>
      </c>
      <c r="K128" s="10"/>
      <c r="L128" s="8"/>
      <c r="M128" s="8"/>
      <c r="N128" s="8"/>
      <c r="O128" s="8"/>
      <c r="P128" s="8"/>
    </row>
    <row r="129" spans="1:16" ht="12.75">
      <c r="A129" s="27" t="s">
        <v>51</v>
      </c>
      <c r="B129" s="24" t="str">
        <f>'[1]проект бюджета '!I73</f>
        <v>Дополнительное финансовое обеспечение мероприятий по организации питания обучающихся</v>
      </c>
      <c r="C129" s="24" t="s">
        <v>52</v>
      </c>
      <c r="D129" s="7" t="s">
        <v>14</v>
      </c>
      <c r="E129" s="5">
        <f t="shared" si="27"/>
        <v>202422.5</v>
      </c>
      <c r="F129" s="5">
        <f>F130+F131+F132+F133+F134</f>
        <v>40484.5</v>
      </c>
      <c r="G129" s="5">
        <f>G130+G131+G132+G133+G134</f>
        <v>40484.5</v>
      </c>
      <c r="H129" s="5">
        <f>H130+H131+H132+H133+H134</f>
        <v>40484.5</v>
      </c>
      <c r="I129" s="5">
        <f>I130+I131+I132+I133+I134</f>
        <v>40484.5</v>
      </c>
      <c r="J129" s="5">
        <f>J130+J131+J132+J133+J134</f>
        <v>40484.5</v>
      </c>
      <c r="K129" s="10"/>
      <c r="L129" s="8"/>
      <c r="M129" s="8"/>
      <c r="N129" s="8"/>
      <c r="O129" s="8"/>
      <c r="P129" s="8"/>
    </row>
    <row r="130" spans="1:16" ht="25.5">
      <c r="A130" s="27"/>
      <c r="B130" s="24"/>
      <c r="C130" s="24"/>
      <c r="D130" s="7" t="s">
        <v>15</v>
      </c>
      <c r="E130" s="5">
        <f t="shared" si="27"/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10"/>
      <c r="L130" s="8"/>
      <c r="M130" s="8"/>
      <c r="N130" s="8"/>
      <c r="O130" s="8"/>
      <c r="P130" s="8"/>
    </row>
    <row r="131" spans="1:16" ht="38.25">
      <c r="A131" s="27"/>
      <c r="B131" s="24"/>
      <c r="C131" s="24"/>
      <c r="D131" s="7" t="s">
        <v>16</v>
      </c>
      <c r="E131" s="5">
        <f t="shared" si="27"/>
        <v>146009.5</v>
      </c>
      <c r="F131" s="5">
        <f>'[1]проект бюджета '!L73</f>
        <v>29201.9</v>
      </c>
      <c r="G131" s="5">
        <v>29201.9</v>
      </c>
      <c r="H131" s="5">
        <v>29201.9</v>
      </c>
      <c r="I131" s="5">
        <v>29201.9</v>
      </c>
      <c r="J131" s="5">
        <v>29201.9</v>
      </c>
      <c r="K131" s="10"/>
      <c r="L131" s="8"/>
      <c r="M131" s="8"/>
      <c r="N131" s="8"/>
      <c r="O131" s="8"/>
      <c r="P131" s="8"/>
    </row>
    <row r="132" spans="1:16" ht="15" customHeight="1">
      <c r="A132" s="27"/>
      <c r="B132" s="24"/>
      <c r="C132" s="24"/>
      <c r="D132" s="7" t="s">
        <v>17</v>
      </c>
      <c r="E132" s="5">
        <f t="shared" si="27"/>
        <v>56413</v>
      </c>
      <c r="F132" s="5">
        <f>'[1]проект бюджета '!L86</f>
        <v>11282.6</v>
      </c>
      <c r="G132" s="5">
        <v>11282.6</v>
      </c>
      <c r="H132" s="5">
        <v>11282.6</v>
      </c>
      <c r="I132" s="5">
        <v>11282.6</v>
      </c>
      <c r="J132" s="5">
        <v>11282.6</v>
      </c>
      <c r="K132" s="10"/>
      <c r="L132" s="8"/>
      <c r="M132" s="8"/>
      <c r="N132" s="8"/>
      <c r="O132" s="8"/>
      <c r="P132" s="8"/>
    </row>
    <row r="133" spans="1:16" ht="25.5">
      <c r="A133" s="27"/>
      <c r="B133" s="24"/>
      <c r="C133" s="24"/>
      <c r="D133" s="7" t="s">
        <v>18</v>
      </c>
      <c r="E133" s="5">
        <f t="shared" si="27"/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10"/>
      <c r="L133" s="8"/>
      <c r="M133" s="8"/>
      <c r="N133" s="8"/>
      <c r="O133" s="8"/>
      <c r="P133" s="8"/>
    </row>
    <row r="134" spans="1:16" ht="25.5">
      <c r="A134" s="27"/>
      <c r="B134" s="24"/>
      <c r="C134" s="24"/>
      <c r="D134" s="7" t="s">
        <v>19</v>
      </c>
      <c r="E134" s="5">
        <f t="shared" si="27"/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10"/>
      <c r="L134" s="8"/>
      <c r="M134" s="8"/>
      <c r="N134" s="8"/>
      <c r="O134" s="8"/>
      <c r="P134" s="8"/>
    </row>
    <row r="135" spans="1:16" ht="18.75" customHeight="1">
      <c r="A135" s="27" t="s">
        <v>53</v>
      </c>
      <c r="B135" s="24" t="str">
        <f>'[1]проект бюджета '!I76</f>
        <v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</v>
      </c>
      <c r="C135" s="24" t="s">
        <v>54</v>
      </c>
      <c r="D135" s="7" t="s">
        <v>14</v>
      </c>
      <c r="E135" s="5">
        <f t="shared" si="27"/>
        <v>171440.5</v>
      </c>
      <c r="F135" s="5">
        <f>F136+F137+F138+F139+F140</f>
        <v>34288.1</v>
      </c>
      <c r="G135" s="5">
        <f>G136+G137+G138+G139++G140</f>
        <v>34288.1</v>
      </c>
      <c r="H135" s="5">
        <f>H136+H137+H138+H139++H140</f>
        <v>34288.1</v>
      </c>
      <c r="I135" s="5">
        <f>I136+I137+I138+I139++I140</f>
        <v>34288.1</v>
      </c>
      <c r="J135" s="5">
        <f>J136+J137+J138+J139++J140</f>
        <v>34288.1</v>
      </c>
      <c r="K135" s="10"/>
      <c r="L135" s="8"/>
      <c r="M135" s="8"/>
      <c r="N135" s="8"/>
      <c r="O135" s="8"/>
      <c r="P135" s="8"/>
    </row>
    <row r="136" spans="1:16" ht="25.5">
      <c r="A136" s="27"/>
      <c r="B136" s="24"/>
      <c r="C136" s="24"/>
      <c r="D136" s="7" t="s">
        <v>15</v>
      </c>
      <c r="E136" s="5">
        <f t="shared" si="27"/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10"/>
      <c r="L136" s="8"/>
      <c r="M136" s="8"/>
      <c r="N136" s="8"/>
      <c r="O136" s="8"/>
      <c r="P136" s="8"/>
    </row>
    <row r="137" spans="1:16" ht="38.25">
      <c r="A137" s="27"/>
      <c r="B137" s="24"/>
      <c r="C137" s="24"/>
      <c r="D137" s="7" t="s">
        <v>16</v>
      </c>
      <c r="E137" s="5">
        <f t="shared" si="27"/>
        <v>171440.5</v>
      </c>
      <c r="F137" s="5">
        <f>'[1]проект бюджета '!L76</f>
        <v>34288.1</v>
      </c>
      <c r="G137" s="5">
        <v>34288.1</v>
      </c>
      <c r="H137" s="5">
        <v>34288.1</v>
      </c>
      <c r="I137" s="5">
        <v>34288.1</v>
      </c>
      <c r="J137" s="5">
        <v>34288.1</v>
      </c>
      <c r="K137" s="10"/>
      <c r="L137" s="8"/>
      <c r="M137" s="8"/>
      <c r="N137" s="8"/>
      <c r="O137" s="8"/>
      <c r="P137" s="8"/>
    </row>
    <row r="138" spans="1:16" ht="12.75">
      <c r="A138" s="27"/>
      <c r="B138" s="24"/>
      <c r="C138" s="24"/>
      <c r="D138" s="7" t="s">
        <v>17</v>
      </c>
      <c r="E138" s="5">
        <f t="shared" si="27"/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10"/>
      <c r="L138" s="8"/>
      <c r="M138" s="8"/>
      <c r="N138" s="8"/>
      <c r="O138" s="8"/>
      <c r="P138" s="8"/>
    </row>
    <row r="139" spans="1:16" ht="25.5">
      <c r="A139" s="27"/>
      <c r="B139" s="24"/>
      <c r="C139" s="24"/>
      <c r="D139" s="7" t="s">
        <v>18</v>
      </c>
      <c r="E139" s="5">
        <f t="shared" si="27"/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10"/>
      <c r="L139" s="8"/>
      <c r="M139" s="8"/>
      <c r="N139" s="8"/>
      <c r="O139" s="8"/>
      <c r="P139" s="8"/>
    </row>
    <row r="140" spans="1:16" ht="25.5">
      <c r="A140" s="27"/>
      <c r="B140" s="24"/>
      <c r="C140" s="24"/>
      <c r="D140" s="7" t="s">
        <v>19</v>
      </c>
      <c r="E140" s="5">
        <f t="shared" si="27"/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10"/>
      <c r="L140" s="8"/>
      <c r="M140" s="8"/>
      <c r="N140" s="8"/>
      <c r="O140" s="8"/>
      <c r="P140" s="8"/>
    </row>
    <row r="141" spans="1:16" ht="19.5" customHeight="1">
      <c r="A141" s="27" t="s">
        <v>55</v>
      </c>
      <c r="B141" s="24" t="str">
        <f>'[1]проект бюджета '!I79</f>
        <v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v>
      </c>
      <c r="C141" s="24" t="s">
        <v>50</v>
      </c>
      <c r="D141" s="7" t="s">
        <v>14</v>
      </c>
      <c r="E141" s="5">
        <f t="shared" si="27"/>
        <v>448856.425</v>
      </c>
      <c r="F141" s="5">
        <f>F142+F143+F144+F145+F146</f>
        <v>96776.425</v>
      </c>
      <c r="G141" s="5">
        <f>G142+G143+G144+G145++G146</f>
        <v>88020</v>
      </c>
      <c r="H141" s="5">
        <f>H142+H143+H144+H145++H146</f>
        <v>88020</v>
      </c>
      <c r="I141" s="5">
        <f>I142+I143+I144+I145++I146</f>
        <v>88020</v>
      </c>
      <c r="J141" s="5">
        <f>J142+J143+J144+J145++J146</f>
        <v>88020</v>
      </c>
      <c r="K141" s="10"/>
      <c r="L141" s="8"/>
      <c r="M141" s="8"/>
      <c r="N141" s="8"/>
      <c r="O141" s="8"/>
      <c r="P141" s="8"/>
    </row>
    <row r="142" spans="1:16" ht="25.5">
      <c r="A142" s="27"/>
      <c r="B142" s="24"/>
      <c r="C142" s="24"/>
      <c r="D142" s="7" t="s">
        <v>15</v>
      </c>
      <c r="E142" s="5">
        <f t="shared" si="27"/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10"/>
      <c r="L142" s="8"/>
      <c r="M142" s="8"/>
      <c r="N142" s="8"/>
      <c r="O142" s="8"/>
      <c r="P142" s="8"/>
    </row>
    <row r="143" spans="1:16" ht="38.25">
      <c r="A143" s="27"/>
      <c r="B143" s="24"/>
      <c r="C143" s="24"/>
      <c r="D143" s="7" t="s">
        <v>16</v>
      </c>
      <c r="E143" s="5">
        <f t="shared" si="27"/>
        <v>146222</v>
      </c>
      <c r="F143" s="5">
        <f>'[1]проект бюджета '!L79</f>
        <v>30142</v>
      </c>
      <c r="G143" s="5">
        <f>'[1]с'!I187</f>
        <v>29020</v>
      </c>
      <c r="H143" s="5">
        <f>'[1]с'!J187</f>
        <v>29020</v>
      </c>
      <c r="I143" s="5">
        <f>'[1]с'!K187</f>
        <v>29020</v>
      </c>
      <c r="J143" s="5">
        <f>'[1]с'!L187</f>
        <v>29020</v>
      </c>
      <c r="K143" s="10"/>
      <c r="L143" s="8"/>
      <c r="M143" s="8"/>
      <c r="N143" s="8"/>
      <c r="O143" s="8"/>
      <c r="P143" s="8"/>
    </row>
    <row r="144" spans="1:16" ht="12.75">
      <c r="A144" s="27"/>
      <c r="B144" s="24"/>
      <c r="C144" s="24"/>
      <c r="D144" s="7" t="s">
        <v>17</v>
      </c>
      <c r="E144" s="5">
        <f t="shared" si="27"/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10"/>
      <c r="L144" s="8"/>
      <c r="M144" s="8"/>
      <c r="N144" s="8"/>
      <c r="O144" s="8"/>
      <c r="P144" s="8"/>
    </row>
    <row r="145" spans="1:16" ht="25.5">
      <c r="A145" s="27"/>
      <c r="B145" s="24"/>
      <c r="C145" s="24"/>
      <c r="D145" s="7" t="s">
        <v>18</v>
      </c>
      <c r="E145" s="5">
        <f t="shared" si="27"/>
        <v>302634.425</v>
      </c>
      <c r="F145" s="5">
        <v>66634.425</v>
      </c>
      <c r="G145" s="5">
        <v>59000</v>
      </c>
      <c r="H145" s="5">
        <v>59000</v>
      </c>
      <c r="I145" s="5">
        <v>59000</v>
      </c>
      <c r="J145" s="5">
        <v>59000</v>
      </c>
      <c r="K145" s="10"/>
      <c r="L145" s="8"/>
      <c r="M145" s="8"/>
      <c r="N145" s="8"/>
      <c r="O145" s="8"/>
      <c r="P145" s="8"/>
    </row>
    <row r="146" spans="1:16" ht="25.5">
      <c r="A146" s="27"/>
      <c r="B146" s="24"/>
      <c r="C146" s="24"/>
      <c r="D146" s="7" t="s">
        <v>19</v>
      </c>
      <c r="E146" s="5">
        <f t="shared" si="27"/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10"/>
      <c r="L146" s="8"/>
      <c r="M146" s="8"/>
      <c r="N146" s="8"/>
      <c r="O146" s="8"/>
      <c r="P146" s="8"/>
    </row>
    <row r="147" spans="1:10" ht="21" customHeight="1">
      <c r="A147" s="26" t="s">
        <v>56</v>
      </c>
      <c r="B147" s="24" t="s">
        <v>57</v>
      </c>
      <c r="C147" s="24" t="s">
        <v>58</v>
      </c>
      <c r="D147" s="7" t="s">
        <v>14</v>
      </c>
      <c r="E147" s="5">
        <f t="shared" si="27"/>
        <v>87325.45499999999</v>
      </c>
      <c r="F147" s="5">
        <f>F148+F149+F150+F151+F152</f>
        <v>38350.255</v>
      </c>
      <c r="G147" s="5">
        <f>G148+G149+G150+G151+G152</f>
        <v>48975.2</v>
      </c>
      <c r="H147" s="5">
        <f>H148+H149+H150+H151+H152</f>
        <v>0</v>
      </c>
      <c r="I147" s="5">
        <f>I148+I149+I150+I151+I152</f>
        <v>0</v>
      </c>
      <c r="J147" s="5">
        <f>J148+J149+J150+J151+J152</f>
        <v>0</v>
      </c>
    </row>
    <row r="148" spans="1:10" ht="25.5">
      <c r="A148" s="26"/>
      <c r="B148" s="24"/>
      <c r="C148" s="24"/>
      <c r="D148" s="7" t="s">
        <v>15</v>
      </c>
      <c r="E148" s="5">
        <f t="shared" si="27"/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</row>
    <row r="149" spans="1:10" ht="38.25">
      <c r="A149" s="26"/>
      <c r="B149" s="24"/>
      <c r="C149" s="24"/>
      <c r="D149" s="7" t="s">
        <v>16</v>
      </c>
      <c r="E149" s="5">
        <f t="shared" si="27"/>
        <v>37368.4</v>
      </c>
      <c r="F149" s="5">
        <f>'[1]медведев'!G76</f>
        <v>14382.1</v>
      </c>
      <c r="G149" s="5">
        <v>22986.3</v>
      </c>
      <c r="H149" s="5">
        <v>0</v>
      </c>
      <c r="I149" s="5">
        <v>0</v>
      </c>
      <c r="J149" s="5">
        <v>0</v>
      </c>
    </row>
    <row r="150" spans="1:11" ht="12.75">
      <c r="A150" s="26"/>
      <c r="B150" s="24"/>
      <c r="C150" s="24"/>
      <c r="D150" s="7" t="s">
        <v>17</v>
      </c>
      <c r="E150" s="5">
        <f t="shared" si="27"/>
        <v>49957.055</v>
      </c>
      <c r="F150" s="5">
        <f>'[1]медведев'!G77+'[1]медведев'!G82+5990+1717.355</f>
        <v>23968.155</v>
      </c>
      <c r="G150" s="5">
        <v>25988.9</v>
      </c>
      <c r="H150" s="5">
        <v>0</v>
      </c>
      <c r="I150" s="5">
        <v>0</v>
      </c>
      <c r="J150" s="5">
        <v>0</v>
      </c>
      <c r="K150" s="10"/>
    </row>
    <row r="151" spans="1:13" ht="30.75" customHeight="1">
      <c r="A151" s="26"/>
      <c r="B151" s="24"/>
      <c r="C151" s="24"/>
      <c r="D151" s="7" t="s">
        <v>18</v>
      </c>
      <c r="E151" s="5">
        <f t="shared" si="27"/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L151" s="14"/>
      <c r="M151" s="14"/>
    </row>
    <row r="152" spans="1:13" ht="29.25" customHeight="1">
      <c r="A152" s="26"/>
      <c r="B152" s="24"/>
      <c r="C152" s="24"/>
      <c r="D152" s="7" t="s">
        <v>19</v>
      </c>
      <c r="E152" s="5">
        <f t="shared" si="27"/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L152" s="14"/>
      <c r="M152" s="14"/>
    </row>
    <row r="153" spans="1:10" ht="15.75" customHeight="1">
      <c r="A153" s="26" t="s">
        <v>59</v>
      </c>
      <c r="B153" s="24" t="s">
        <v>60</v>
      </c>
      <c r="C153" s="24" t="s">
        <v>61</v>
      </c>
      <c r="D153" s="7" t="s">
        <v>14</v>
      </c>
      <c r="E153" s="5">
        <f t="shared" si="27"/>
        <v>1675.6</v>
      </c>
      <c r="F153" s="5">
        <f>F154+F155+F156+F157+F158</f>
        <v>1675.6</v>
      </c>
      <c r="G153" s="5">
        <f>G154+G155+G156+G157+G158</f>
        <v>0</v>
      </c>
      <c r="H153" s="5">
        <f>H154+H155+H156+H157+H158</f>
        <v>0</v>
      </c>
      <c r="I153" s="5">
        <f>I154+I155+I156+I157+I158</f>
        <v>0</v>
      </c>
      <c r="J153" s="5">
        <f>J154+J155+J156+J157+J158</f>
        <v>0</v>
      </c>
    </row>
    <row r="154" spans="1:10" ht="25.5">
      <c r="A154" s="26"/>
      <c r="B154" s="24"/>
      <c r="C154" s="24"/>
      <c r="D154" s="7" t="s">
        <v>15</v>
      </c>
      <c r="E154" s="5">
        <f t="shared" si="27"/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</row>
    <row r="155" spans="1:10" ht="38.25">
      <c r="A155" s="26"/>
      <c r="B155" s="24"/>
      <c r="C155" s="24"/>
      <c r="D155" s="7" t="s">
        <v>16</v>
      </c>
      <c r="E155" s="5">
        <f t="shared" si="27"/>
        <v>600</v>
      </c>
      <c r="F155" s="5">
        <f>300+300</f>
        <v>600</v>
      </c>
      <c r="G155" s="5">
        <v>0</v>
      </c>
      <c r="H155" s="5">
        <v>0</v>
      </c>
      <c r="I155" s="5">
        <v>0</v>
      </c>
      <c r="J155" s="5">
        <v>0</v>
      </c>
    </row>
    <row r="156" spans="1:10" ht="12.75">
      <c r="A156" s="26"/>
      <c r="B156" s="24"/>
      <c r="C156" s="24"/>
      <c r="D156" s="7" t="s">
        <v>17</v>
      </c>
      <c r="E156" s="5">
        <f t="shared" si="27"/>
        <v>1075.6</v>
      </c>
      <c r="F156" s="5">
        <f>'[1]проект бюджета '!L104</f>
        <v>1075.6</v>
      </c>
      <c r="G156" s="5">
        <v>0</v>
      </c>
      <c r="H156" s="5">
        <v>0</v>
      </c>
      <c r="I156" s="5">
        <v>0</v>
      </c>
      <c r="J156" s="5">
        <v>0</v>
      </c>
    </row>
    <row r="157" spans="1:10" ht="25.5">
      <c r="A157" s="26"/>
      <c r="B157" s="24"/>
      <c r="C157" s="24"/>
      <c r="D157" s="7" t="s">
        <v>18</v>
      </c>
      <c r="E157" s="5">
        <f t="shared" si="27"/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</row>
    <row r="158" spans="1:10" ht="30.75" customHeight="1">
      <c r="A158" s="26"/>
      <c r="B158" s="24"/>
      <c r="C158" s="24"/>
      <c r="D158" s="7" t="s">
        <v>19</v>
      </c>
      <c r="E158" s="5">
        <f t="shared" si="27"/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</row>
    <row r="159" spans="1:10" ht="15.75" customHeight="1">
      <c r="A159" s="27" t="s">
        <v>62</v>
      </c>
      <c r="B159" s="24" t="s">
        <v>63</v>
      </c>
      <c r="C159" s="24" t="s">
        <v>64</v>
      </c>
      <c r="D159" s="7" t="s">
        <v>14</v>
      </c>
      <c r="E159" s="5">
        <f t="shared" si="27"/>
        <v>245469.22</v>
      </c>
      <c r="F159" s="5">
        <f>F160+F161+F162+F163+F164</f>
        <v>54305.22000000001</v>
      </c>
      <c r="G159" s="5">
        <f>G160+G161+G162+G163+G164</f>
        <v>47791</v>
      </c>
      <c r="H159" s="5">
        <f>H160+H161+H162+H163+H164</f>
        <v>47791</v>
      </c>
      <c r="I159" s="5">
        <f>I160+I161+I162+I163+I164</f>
        <v>47791</v>
      </c>
      <c r="J159" s="5">
        <f>J160+J161+J162+J163+J164</f>
        <v>47791</v>
      </c>
    </row>
    <row r="160" spans="1:10" ht="25.5">
      <c r="A160" s="27"/>
      <c r="B160" s="24"/>
      <c r="C160" s="24"/>
      <c r="D160" s="7" t="s">
        <v>15</v>
      </c>
      <c r="E160" s="5">
        <f t="shared" si="27"/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</row>
    <row r="161" spans="1:10" ht="34.5" customHeight="1">
      <c r="A161" s="27"/>
      <c r="B161" s="24"/>
      <c r="C161" s="24"/>
      <c r="D161" s="7" t="s">
        <v>16</v>
      </c>
      <c r="E161" s="5">
        <f t="shared" si="27"/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</row>
    <row r="162" spans="1:10" ht="12.75">
      <c r="A162" s="27"/>
      <c r="B162" s="24"/>
      <c r="C162" s="24"/>
      <c r="D162" s="7" t="s">
        <v>17</v>
      </c>
      <c r="E162" s="5">
        <f t="shared" si="27"/>
        <v>245469.22</v>
      </c>
      <c r="F162" s="5">
        <f>'[1]проект бюджета '!L107-635.38-439.7</f>
        <v>54305.22000000001</v>
      </c>
      <c r="G162" s="5">
        <f>'[1]с'!I310</f>
        <v>47791</v>
      </c>
      <c r="H162" s="5">
        <f>'[1]с'!J310</f>
        <v>47791</v>
      </c>
      <c r="I162" s="5">
        <f>'[1]с'!K310</f>
        <v>47791</v>
      </c>
      <c r="J162" s="5">
        <f>'[1]с'!L310</f>
        <v>47791</v>
      </c>
    </row>
    <row r="163" spans="1:10" ht="30.75" customHeight="1">
      <c r="A163" s="27"/>
      <c r="B163" s="24"/>
      <c r="C163" s="24"/>
      <c r="D163" s="7" t="s">
        <v>18</v>
      </c>
      <c r="E163" s="5">
        <f t="shared" si="27"/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</row>
    <row r="164" spans="1:10" ht="30" customHeight="1">
      <c r="A164" s="27"/>
      <c r="B164" s="24"/>
      <c r="C164" s="24"/>
      <c r="D164" s="7" t="s">
        <v>19</v>
      </c>
      <c r="E164" s="5">
        <f t="shared" si="27"/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</row>
    <row r="165" spans="1:10" ht="15.75" customHeight="1">
      <c r="A165" s="26" t="s">
        <v>65</v>
      </c>
      <c r="B165" s="24" t="s">
        <v>66</v>
      </c>
      <c r="C165" s="24" t="s">
        <v>67</v>
      </c>
      <c r="D165" s="7" t="s">
        <v>14</v>
      </c>
      <c r="E165" s="5">
        <f t="shared" si="27"/>
        <v>199348.4</v>
      </c>
      <c r="F165" s="5">
        <f>F166+F167+F168+F169+F170</f>
        <v>199348.4</v>
      </c>
      <c r="G165" s="5">
        <f>G166+G167+G168+G169+G170</f>
        <v>0</v>
      </c>
      <c r="H165" s="5">
        <f>H166+H167+H168+H169+H170</f>
        <v>0</v>
      </c>
      <c r="I165" s="5">
        <f>I166+I167+I168+I169+I170</f>
        <v>0</v>
      </c>
      <c r="J165" s="5">
        <f>J166+J167+J168+J169+J170</f>
        <v>0</v>
      </c>
    </row>
    <row r="166" spans="1:10" ht="25.5">
      <c r="A166" s="26"/>
      <c r="B166" s="24"/>
      <c r="C166" s="24"/>
      <c r="D166" s="7" t="s">
        <v>15</v>
      </c>
      <c r="E166" s="5">
        <f t="shared" si="27"/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</row>
    <row r="167" spans="1:10" ht="34.5" customHeight="1">
      <c r="A167" s="26"/>
      <c r="B167" s="24"/>
      <c r="C167" s="24"/>
      <c r="D167" s="7" t="s">
        <v>16</v>
      </c>
      <c r="E167" s="5">
        <f t="shared" si="27"/>
        <v>189381</v>
      </c>
      <c r="F167" s="5">
        <v>189381</v>
      </c>
      <c r="G167" s="5">
        <v>0</v>
      </c>
      <c r="H167" s="5">
        <v>0</v>
      </c>
      <c r="I167" s="5">
        <v>0</v>
      </c>
      <c r="J167" s="5">
        <v>0</v>
      </c>
    </row>
    <row r="168" spans="1:10" ht="12.75">
      <c r="A168" s="26"/>
      <c r="B168" s="24"/>
      <c r="C168" s="24"/>
      <c r="D168" s="7" t="s">
        <v>17</v>
      </c>
      <c r="E168" s="5">
        <f t="shared" si="27"/>
        <v>9967.4</v>
      </c>
      <c r="F168" s="5">
        <v>9967.4</v>
      </c>
      <c r="G168" s="5">
        <v>0</v>
      </c>
      <c r="H168" s="5">
        <v>0</v>
      </c>
      <c r="I168" s="5">
        <v>0</v>
      </c>
      <c r="J168" s="5">
        <v>0</v>
      </c>
    </row>
    <row r="169" spans="1:10" ht="30.75" customHeight="1">
      <c r="A169" s="26"/>
      <c r="B169" s="24"/>
      <c r="C169" s="24"/>
      <c r="D169" s="7" t="s">
        <v>18</v>
      </c>
      <c r="E169" s="5">
        <f t="shared" si="27"/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</row>
    <row r="170" spans="1:10" ht="30" customHeight="1">
      <c r="A170" s="26"/>
      <c r="B170" s="24"/>
      <c r="C170" s="24"/>
      <c r="D170" s="7" t="s">
        <v>19</v>
      </c>
      <c r="E170" s="5">
        <f t="shared" si="27"/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</row>
    <row r="171" spans="1:10" ht="12.75">
      <c r="A171" s="24" t="s">
        <v>68</v>
      </c>
      <c r="B171" s="24"/>
      <c r="C171" s="24"/>
      <c r="D171" s="7" t="s">
        <v>14</v>
      </c>
      <c r="E171" s="5">
        <f t="shared" si="27"/>
        <v>1028221.7</v>
      </c>
      <c r="F171" s="5">
        <f>SUM(F172:F176)</f>
        <v>465228.49999999994</v>
      </c>
      <c r="G171" s="5">
        <f>SUM(G172:G176)</f>
        <v>177479.7</v>
      </c>
      <c r="H171" s="5">
        <f>SUM(H172:H176)</f>
        <v>128504.5</v>
      </c>
      <c r="I171" s="5">
        <f>SUM(I172:I176)</f>
        <v>128504.5</v>
      </c>
      <c r="J171" s="5">
        <f>SUM(J172:J176)</f>
        <v>128504.5</v>
      </c>
    </row>
    <row r="172" spans="1:10" ht="25.5">
      <c r="A172" s="24"/>
      <c r="B172" s="25"/>
      <c r="C172" s="24"/>
      <c r="D172" s="7" t="s">
        <v>15</v>
      </c>
      <c r="E172" s="5">
        <f t="shared" si="27"/>
        <v>0</v>
      </c>
      <c r="F172" s="5">
        <f>F124+F148+F154+F166+F160</f>
        <v>0</v>
      </c>
      <c r="G172" s="5">
        <f>G166+G154+G148+G142+G130</f>
        <v>0</v>
      </c>
      <c r="H172" s="5">
        <f>H166+H154+H148+H142+H130</f>
        <v>0</v>
      </c>
      <c r="I172" s="5">
        <f>I166+I154+I148+I142+I130</f>
        <v>0</v>
      </c>
      <c r="J172" s="5">
        <f>J166+J154+J148+J142+J130</f>
        <v>0</v>
      </c>
    </row>
    <row r="173" spans="1:10" ht="38.25">
      <c r="A173" s="24"/>
      <c r="B173" s="25"/>
      <c r="C173" s="24"/>
      <c r="D173" s="7" t="s">
        <v>16</v>
      </c>
      <c r="E173" s="5">
        <f t="shared" si="27"/>
        <v>553869</v>
      </c>
      <c r="F173" s="5">
        <f>F125+F149+F155+F167+F161</f>
        <v>297995.1</v>
      </c>
      <c r="G173" s="5">
        <f>G131+G143+G149+G167</f>
        <v>81208.2</v>
      </c>
      <c r="H173" s="5">
        <f>H131+H143+H149+H167</f>
        <v>58221.9</v>
      </c>
      <c r="I173" s="5">
        <f>I131+I143+I149+I167</f>
        <v>58221.9</v>
      </c>
      <c r="J173" s="5">
        <f>J131+J143+J149+J167</f>
        <v>58221.9</v>
      </c>
    </row>
    <row r="174" spans="1:10" ht="12.75">
      <c r="A174" s="24"/>
      <c r="B174" s="25"/>
      <c r="C174" s="24"/>
      <c r="D174" s="7" t="s">
        <v>17</v>
      </c>
      <c r="E174" s="5">
        <f t="shared" si="27"/>
        <v>171718.27500000002</v>
      </c>
      <c r="F174" s="5">
        <f>F126+F150+F156+F168+F162</f>
        <v>100598.975</v>
      </c>
      <c r="G174" s="5">
        <f>G150+G144+G132+G156</f>
        <v>37271.5</v>
      </c>
      <c r="H174" s="5">
        <f>H150+H144+H132+H156</f>
        <v>11282.6</v>
      </c>
      <c r="I174" s="5">
        <f>I150+I144+I132+I156</f>
        <v>11282.6</v>
      </c>
      <c r="J174" s="5">
        <f>J150+J144+J132</f>
        <v>11282.6</v>
      </c>
    </row>
    <row r="175" spans="1:10" ht="25.5">
      <c r="A175" s="24"/>
      <c r="B175" s="25"/>
      <c r="C175" s="24"/>
      <c r="D175" s="7" t="s">
        <v>18</v>
      </c>
      <c r="E175" s="5">
        <f t="shared" si="27"/>
        <v>302634.425</v>
      </c>
      <c r="F175" s="5">
        <f>F127+F151+F157+F169+F163</f>
        <v>66634.425</v>
      </c>
      <c r="G175" s="5">
        <f>G169+G157+G151+G133+G145</f>
        <v>59000</v>
      </c>
      <c r="H175" s="5">
        <f>H169+H157+H151+H133+H145</f>
        <v>59000</v>
      </c>
      <c r="I175" s="5">
        <f>I169+I157+I151+I133+I145</f>
        <v>59000</v>
      </c>
      <c r="J175" s="5">
        <f>J169+J157+J151+J133+J145</f>
        <v>59000</v>
      </c>
    </row>
    <row r="176" spans="1:10" ht="25.5">
      <c r="A176" s="24"/>
      <c r="B176" s="24"/>
      <c r="C176" s="24"/>
      <c r="D176" s="7" t="s">
        <v>19</v>
      </c>
      <c r="E176" s="5">
        <f t="shared" si="27"/>
        <v>0</v>
      </c>
      <c r="F176" s="5">
        <f>F128+F152+F158+F170+F164</f>
        <v>0</v>
      </c>
      <c r="G176" s="5">
        <f>G170+G158+G152+G146+G134</f>
        <v>0</v>
      </c>
      <c r="H176" s="5">
        <f>H170+H158+H152+H146+H134</f>
        <v>0</v>
      </c>
      <c r="I176" s="5">
        <f>I170+I158+I152+I146+I134</f>
        <v>0</v>
      </c>
      <c r="J176" s="5">
        <f>J170+J158+J152+J146+J134</f>
        <v>0</v>
      </c>
    </row>
    <row r="177" spans="1:16" ht="12.75">
      <c r="A177" s="24" t="s">
        <v>79</v>
      </c>
      <c r="B177" s="24"/>
      <c r="C177" s="24"/>
      <c r="D177" s="7" t="s">
        <v>14</v>
      </c>
      <c r="E177" s="5">
        <f>SUM(F177:J177)</f>
        <v>7600589.199999999</v>
      </c>
      <c r="F177" s="5">
        <f>F178+F179+F180+F181+F182</f>
        <v>1653640.8</v>
      </c>
      <c r="G177" s="5">
        <f>G178+G179+G180+G181+G182</f>
        <v>1523468.5</v>
      </c>
      <c r="H177" s="5">
        <f>H178+H179+H180+H181+H182</f>
        <v>1474493.2999999998</v>
      </c>
      <c r="I177" s="5">
        <f>I178+I179+I180+I181+I182</f>
        <v>1474493.2999999998</v>
      </c>
      <c r="J177" s="5">
        <f>J178+J179+J180+J181+J182</f>
        <v>1474493.2999999998</v>
      </c>
      <c r="K177" s="10"/>
      <c r="L177" s="8"/>
      <c r="M177" s="8"/>
      <c r="N177" s="8"/>
      <c r="O177" s="8"/>
      <c r="P177" s="8"/>
    </row>
    <row r="178" spans="1:11" ht="25.5">
      <c r="A178" s="24"/>
      <c r="B178" s="25"/>
      <c r="C178" s="24"/>
      <c r="D178" s="7" t="s">
        <v>15</v>
      </c>
      <c r="E178" s="5">
        <f aca="true" t="shared" si="29" ref="E178:J182">E55+E82+E115+E172</f>
        <v>0</v>
      </c>
      <c r="F178" s="5">
        <f t="shared" si="29"/>
        <v>0</v>
      </c>
      <c r="G178" s="5">
        <f t="shared" si="29"/>
        <v>0</v>
      </c>
      <c r="H178" s="5">
        <f t="shared" si="29"/>
        <v>0</v>
      </c>
      <c r="I178" s="5">
        <f t="shared" si="29"/>
        <v>0</v>
      </c>
      <c r="J178" s="5">
        <f t="shared" si="29"/>
        <v>0</v>
      </c>
      <c r="K178" s="13"/>
    </row>
    <row r="179" spans="1:12" ht="38.25">
      <c r="A179" s="24"/>
      <c r="B179" s="25"/>
      <c r="C179" s="24"/>
      <c r="D179" s="7" t="s">
        <v>16</v>
      </c>
      <c r="E179" s="5">
        <f>E56+E83+E116+E173</f>
        <v>5785287</v>
      </c>
      <c r="F179" s="5">
        <f t="shared" si="29"/>
        <v>1239099.9</v>
      </c>
      <c r="G179" s="5">
        <f t="shared" si="29"/>
        <v>1153786.5</v>
      </c>
      <c r="H179" s="5">
        <f t="shared" si="29"/>
        <v>1130800.2</v>
      </c>
      <c r="I179" s="5">
        <f t="shared" si="29"/>
        <v>1130800.2</v>
      </c>
      <c r="J179" s="5">
        <f t="shared" si="29"/>
        <v>1130800.2</v>
      </c>
      <c r="K179" s="13"/>
      <c r="L179" s="8"/>
    </row>
    <row r="180" spans="1:12" ht="12.75">
      <c r="A180" s="24"/>
      <c r="B180" s="25"/>
      <c r="C180" s="24"/>
      <c r="D180" s="7" t="s">
        <v>17</v>
      </c>
      <c r="E180" s="5">
        <f t="shared" si="29"/>
        <v>1474167.775</v>
      </c>
      <c r="F180" s="5">
        <f t="shared" si="29"/>
        <v>340206.475</v>
      </c>
      <c r="G180" s="5">
        <f t="shared" si="29"/>
        <v>302982</v>
      </c>
      <c r="H180" s="5">
        <f t="shared" si="29"/>
        <v>276993.1</v>
      </c>
      <c r="I180" s="5">
        <f t="shared" si="29"/>
        <v>276993.1</v>
      </c>
      <c r="J180" s="5">
        <f t="shared" si="29"/>
        <v>276993.1</v>
      </c>
      <c r="K180" s="13"/>
      <c r="L180" s="12"/>
    </row>
    <row r="181" spans="1:12" ht="25.5">
      <c r="A181" s="24"/>
      <c r="B181" s="25"/>
      <c r="C181" s="24"/>
      <c r="D181" s="7" t="s">
        <v>18</v>
      </c>
      <c r="E181" s="5">
        <f t="shared" si="29"/>
        <v>341134.425</v>
      </c>
      <c r="F181" s="5">
        <f t="shared" si="29"/>
        <v>74334.425</v>
      </c>
      <c r="G181" s="5">
        <f t="shared" si="29"/>
        <v>66700</v>
      </c>
      <c r="H181" s="5">
        <f t="shared" si="29"/>
        <v>66700</v>
      </c>
      <c r="I181" s="5">
        <f t="shared" si="29"/>
        <v>66700</v>
      </c>
      <c r="J181" s="5">
        <f t="shared" si="29"/>
        <v>66700</v>
      </c>
      <c r="K181" s="10"/>
      <c r="L181" s="12"/>
    </row>
    <row r="182" spans="1:10" ht="25.5">
      <c r="A182" s="24"/>
      <c r="B182" s="24"/>
      <c r="C182" s="24"/>
      <c r="D182" s="7" t="s">
        <v>19</v>
      </c>
      <c r="E182" s="5">
        <f t="shared" si="29"/>
        <v>0</v>
      </c>
      <c r="F182" s="5">
        <f t="shared" si="29"/>
        <v>0</v>
      </c>
      <c r="G182" s="5">
        <f t="shared" si="29"/>
        <v>0</v>
      </c>
      <c r="H182" s="5">
        <f t="shared" si="29"/>
        <v>0</v>
      </c>
      <c r="I182" s="5">
        <f t="shared" si="29"/>
        <v>0</v>
      </c>
      <c r="J182" s="5">
        <f t="shared" si="29"/>
        <v>0</v>
      </c>
    </row>
    <row r="183" spans="1:11" ht="27" customHeight="1">
      <c r="A183" s="24" t="s">
        <v>69</v>
      </c>
      <c r="B183" s="24"/>
      <c r="C183" s="24"/>
      <c r="D183" s="7" t="s">
        <v>14</v>
      </c>
      <c r="E183" s="5">
        <f aca="true" t="shared" si="30" ref="E183:E194">SUM(F183:J183)</f>
        <v>199348.4</v>
      </c>
      <c r="F183" s="5">
        <f>F184+F185+F186+F187+F188</f>
        <v>199348.4</v>
      </c>
      <c r="G183" s="5">
        <f>G184+G185+G186+G187+G188</f>
        <v>0</v>
      </c>
      <c r="H183" s="5">
        <f>H184+H185+H186+H187+H188</f>
        <v>0</v>
      </c>
      <c r="I183" s="5">
        <f>I184+I185+I186+I187+I188</f>
        <v>0</v>
      </c>
      <c r="J183" s="5">
        <f>J184+J185+J186+J187+J188</f>
        <v>0</v>
      </c>
      <c r="K183" s="10"/>
    </row>
    <row r="184" spans="1:10" ht="25.5">
      <c r="A184" s="24"/>
      <c r="B184" s="25"/>
      <c r="C184" s="24"/>
      <c r="D184" s="7" t="s">
        <v>15</v>
      </c>
      <c r="E184" s="5">
        <f t="shared" si="30"/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</row>
    <row r="185" spans="1:10" ht="38.25">
      <c r="A185" s="24"/>
      <c r="B185" s="25"/>
      <c r="C185" s="24"/>
      <c r="D185" s="7" t="s">
        <v>16</v>
      </c>
      <c r="E185" s="5">
        <f t="shared" si="30"/>
        <v>189381</v>
      </c>
      <c r="F185" s="5">
        <f>F167</f>
        <v>189381</v>
      </c>
      <c r="G185" s="5">
        <f>G167</f>
        <v>0</v>
      </c>
      <c r="H185" s="5">
        <f>H166</f>
        <v>0</v>
      </c>
      <c r="I185" s="5">
        <f>I167</f>
        <v>0</v>
      </c>
      <c r="J185" s="5">
        <f>J167</f>
        <v>0</v>
      </c>
    </row>
    <row r="186" spans="1:10" ht="12.75">
      <c r="A186" s="24"/>
      <c r="B186" s="25"/>
      <c r="C186" s="24"/>
      <c r="D186" s="7" t="s">
        <v>17</v>
      </c>
      <c r="E186" s="5">
        <f t="shared" si="30"/>
        <v>9967.4</v>
      </c>
      <c r="F186" s="5">
        <f>F168</f>
        <v>9967.4</v>
      </c>
      <c r="G186" s="5">
        <f>G156</f>
        <v>0</v>
      </c>
      <c r="H186" s="5">
        <f>H168</f>
        <v>0</v>
      </c>
      <c r="I186" s="5">
        <f>I168</f>
        <v>0</v>
      </c>
      <c r="J186" s="5">
        <f>J168</f>
        <v>0</v>
      </c>
    </row>
    <row r="187" spans="1:10" ht="25.5">
      <c r="A187" s="24"/>
      <c r="B187" s="25"/>
      <c r="C187" s="24"/>
      <c r="D187" s="7" t="s">
        <v>18</v>
      </c>
      <c r="E187" s="5">
        <f t="shared" si="30"/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</row>
    <row r="188" spans="1:10" ht="25.5">
      <c r="A188" s="24"/>
      <c r="B188" s="24"/>
      <c r="C188" s="24"/>
      <c r="D188" s="7" t="s">
        <v>19</v>
      </c>
      <c r="E188" s="5">
        <f t="shared" si="30"/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</row>
    <row r="189" spans="1:16" ht="15" customHeight="1">
      <c r="A189" s="24" t="s">
        <v>70</v>
      </c>
      <c r="B189" s="24"/>
      <c r="C189" s="24"/>
      <c r="D189" s="7" t="s">
        <v>14</v>
      </c>
      <c r="E189" s="5">
        <f t="shared" si="30"/>
        <v>7401240.799999999</v>
      </c>
      <c r="F189" s="5">
        <f>F190+F191+F192+F193+F194</f>
        <v>1454292.4</v>
      </c>
      <c r="G189" s="5">
        <f>G190+G191+G192+G193+G194</f>
        <v>1523468.5</v>
      </c>
      <c r="H189" s="5">
        <f>H190+H191+H192+H193+H194</f>
        <v>1474493.2999999998</v>
      </c>
      <c r="I189" s="5">
        <f>I190+I191+I192+I193+I194</f>
        <v>1474493.2999999998</v>
      </c>
      <c r="J189" s="5">
        <f>J190+J191+J192+J193+J194</f>
        <v>1474493.2999999998</v>
      </c>
      <c r="K189" s="10"/>
      <c r="L189" s="8"/>
      <c r="M189" s="8"/>
      <c r="N189" s="8"/>
      <c r="O189" s="8"/>
      <c r="P189" s="8"/>
    </row>
    <row r="190" spans="1:13" ht="25.5">
      <c r="A190" s="24"/>
      <c r="B190" s="25"/>
      <c r="C190" s="24"/>
      <c r="D190" s="7" t="s">
        <v>15</v>
      </c>
      <c r="E190" s="5">
        <f t="shared" si="30"/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10"/>
      <c r="L190" s="8"/>
      <c r="M190" s="8"/>
    </row>
    <row r="191" spans="1:11" ht="38.25">
      <c r="A191" s="24"/>
      <c r="B191" s="25"/>
      <c r="C191" s="24"/>
      <c r="D191" s="7" t="s">
        <v>16</v>
      </c>
      <c r="E191" s="5">
        <f t="shared" si="30"/>
        <v>5595906</v>
      </c>
      <c r="F191" s="5">
        <f aca="true" t="shared" si="31" ref="F191:J193">F179-F185</f>
        <v>1049718.9</v>
      </c>
      <c r="G191" s="5">
        <f t="shared" si="31"/>
        <v>1153786.5</v>
      </c>
      <c r="H191" s="5">
        <f t="shared" si="31"/>
        <v>1130800.2</v>
      </c>
      <c r="I191" s="5">
        <f t="shared" si="31"/>
        <v>1130800.2</v>
      </c>
      <c r="J191" s="5">
        <f t="shared" si="31"/>
        <v>1130800.2</v>
      </c>
      <c r="K191" s="10"/>
    </row>
    <row r="192" spans="1:10" ht="12.75">
      <c r="A192" s="24"/>
      <c r="B192" s="25"/>
      <c r="C192" s="24"/>
      <c r="D192" s="7" t="s">
        <v>17</v>
      </c>
      <c r="E192" s="5">
        <f t="shared" si="30"/>
        <v>1464200.375</v>
      </c>
      <c r="F192" s="5">
        <f t="shared" si="31"/>
        <v>330239.07499999995</v>
      </c>
      <c r="G192" s="5">
        <f t="shared" si="31"/>
        <v>302982</v>
      </c>
      <c r="H192" s="5">
        <f t="shared" si="31"/>
        <v>276993.1</v>
      </c>
      <c r="I192" s="5">
        <f t="shared" si="31"/>
        <v>276993.1</v>
      </c>
      <c r="J192" s="5">
        <f t="shared" si="31"/>
        <v>276993.1</v>
      </c>
    </row>
    <row r="193" spans="1:10" ht="25.5">
      <c r="A193" s="24"/>
      <c r="B193" s="25"/>
      <c r="C193" s="24"/>
      <c r="D193" s="7" t="s">
        <v>18</v>
      </c>
      <c r="E193" s="5">
        <f t="shared" si="30"/>
        <v>341134.425</v>
      </c>
      <c r="F193" s="5">
        <f t="shared" si="31"/>
        <v>74334.425</v>
      </c>
      <c r="G193" s="5">
        <f t="shared" si="31"/>
        <v>66700</v>
      </c>
      <c r="H193" s="5">
        <f t="shared" si="31"/>
        <v>66700</v>
      </c>
      <c r="I193" s="5">
        <f t="shared" si="31"/>
        <v>66700</v>
      </c>
      <c r="J193" s="5">
        <f t="shared" si="31"/>
        <v>66700</v>
      </c>
    </row>
    <row r="194" spans="1:11" ht="25.5">
      <c r="A194" s="24"/>
      <c r="B194" s="24"/>
      <c r="C194" s="24"/>
      <c r="D194" s="7" t="s">
        <v>19</v>
      </c>
      <c r="E194" s="5">
        <f t="shared" si="30"/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10"/>
    </row>
    <row r="195" spans="1:16" ht="22.5" customHeight="1">
      <c r="A195" s="24" t="s">
        <v>71</v>
      </c>
      <c r="B195" s="24"/>
      <c r="C195" s="24"/>
      <c r="D195" s="7" t="s">
        <v>14</v>
      </c>
      <c r="E195" s="15">
        <f aca="true" t="shared" si="32" ref="E195:E212">F195+G195+H195+I195+J195</f>
        <v>7262317.5249999985</v>
      </c>
      <c r="F195" s="15">
        <f>SUM(F196:F200)</f>
        <v>1559892.3249999997</v>
      </c>
      <c r="G195" s="15">
        <f>SUM(G196:G200)</f>
        <v>1425606.2999999998</v>
      </c>
      <c r="H195" s="15">
        <f>SUM(H196:H200)</f>
        <v>1425606.2999999998</v>
      </c>
      <c r="I195" s="15">
        <f>SUM(I196:I200)</f>
        <v>1425606.2999999998</v>
      </c>
      <c r="J195" s="15">
        <f>SUM(J196:J200)</f>
        <v>1425606.2999999998</v>
      </c>
      <c r="K195" s="10"/>
      <c r="L195" s="8"/>
      <c r="M195" s="8"/>
      <c r="N195" s="8"/>
      <c r="O195" s="8"/>
      <c r="P195" s="8"/>
    </row>
    <row r="196" spans="1:10" ht="24" customHeight="1">
      <c r="A196" s="24"/>
      <c r="B196" s="25"/>
      <c r="C196" s="24"/>
      <c r="D196" s="7" t="s">
        <v>15</v>
      </c>
      <c r="E196" s="15">
        <f t="shared" si="32"/>
        <v>0</v>
      </c>
      <c r="F196" s="15">
        <f>F190-F208</f>
        <v>0</v>
      </c>
      <c r="G196" s="15">
        <f>G190-G208</f>
        <v>0</v>
      </c>
      <c r="H196" s="15">
        <f>H190-H208</f>
        <v>0</v>
      </c>
      <c r="I196" s="15">
        <f>I190-I208</f>
        <v>0</v>
      </c>
      <c r="J196" s="15">
        <f>J190-J208</f>
        <v>0</v>
      </c>
    </row>
    <row r="197" spans="1:10" ht="38.25">
      <c r="A197" s="24"/>
      <c r="B197" s="25"/>
      <c r="C197" s="24"/>
      <c r="D197" s="7" t="s">
        <v>16</v>
      </c>
      <c r="E197" s="15">
        <f t="shared" si="32"/>
        <v>5742441.600000001</v>
      </c>
      <c r="F197" s="15">
        <f aca="true" t="shared" si="33" ref="F197:J200">F179-F203-F209</f>
        <v>1223624.7999999998</v>
      </c>
      <c r="G197" s="15">
        <f t="shared" si="33"/>
        <v>1129704.2</v>
      </c>
      <c r="H197" s="15">
        <f t="shared" si="33"/>
        <v>1129704.2</v>
      </c>
      <c r="I197" s="15">
        <f t="shared" si="33"/>
        <v>1129704.2</v>
      </c>
      <c r="J197" s="15">
        <f t="shared" si="33"/>
        <v>1129704.2</v>
      </c>
    </row>
    <row r="198" spans="1:10" ht="12.75">
      <c r="A198" s="24"/>
      <c r="B198" s="25"/>
      <c r="C198" s="24"/>
      <c r="D198" s="7" t="s">
        <v>17</v>
      </c>
      <c r="E198" s="15">
        <f t="shared" si="32"/>
        <v>1178741.5</v>
      </c>
      <c r="F198" s="15">
        <f t="shared" si="33"/>
        <v>261933.09999999995</v>
      </c>
      <c r="G198" s="15">
        <f t="shared" si="33"/>
        <v>229202.09999999998</v>
      </c>
      <c r="H198" s="15">
        <f t="shared" si="33"/>
        <v>229202.09999999998</v>
      </c>
      <c r="I198" s="15">
        <f t="shared" si="33"/>
        <v>229202.09999999998</v>
      </c>
      <c r="J198" s="15">
        <f t="shared" si="33"/>
        <v>229202.09999999998</v>
      </c>
    </row>
    <row r="199" spans="1:11" ht="25.5">
      <c r="A199" s="24"/>
      <c r="B199" s="25"/>
      <c r="C199" s="24"/>
      <c r="D199" s="7" t="s">
        <v>18</v>
      </c>
      <c r="E199" s="15">
        <f t="shared" si="32"/>
        <v>341134.425</v>
      </c>
      <c r="F199" s="15">
        <f t="shared" si="33"/>
        <v>74334.425</v>
      </c>
      <c r="G199" s="15">
        <f t="shared" si="33"/>
        <v>66700</v>
      </c>
      <c r="H199" s="15">
        <f t="shared" si="33"/>
        <v>66700</v>
      </c>
      <c r="I199" s="15">
        <f t="shared" si="33"/>
        <v>66700</v>
      </c>
      <c r="J199" s="15">
        <f t="shared" si="33"/>
        <v>66700</v>
      </c>
      <c r="K199" s="10"/>
    </row>
    <row r="200" spans="1:10" ht="25.5">
      <c r="A200" s="24"/>
      <c r="B200" s="25"/>
      <c r="C200" s="24"/>
      <c r="D200" s="7" t="s">
        <v>72</v>
      </c>
      <c r="E200" s="15">
        <f t="shared" si="32"/>
        <v>0</v>
      </c>
      <c r="F200" s="15">
        <f t="shared" si="33"/>
        <v>0</v>
      </c>
      <c r="G200" s="15">
        <f t="shared" si="33"/>
        <v>0</v>
      </c>
      <c r="H200" s="15">
        <f t="shared" si="33"/>
        <v>0</v>
      </c>
      <c r="I200" s="15">
        <f t="shared" si="33"/>
        <v>0</v>
      </c>
      <c r="J200" s="15">
        <f t="shared" si="33"/>
        <v>0</v>
      </c>
    </row>
    <row r="201" spans="1:10" ht="12.75">
      <c r="A201" s="22" t="s">
        <v>73</v>
      </c>
      <c r="B201" s="22"/>
      <c r="C201" s="22"/>
      <c r="D201" s="7" t="s">
        <v>14</v>
      </c>
      <c r="E201" s="15">
        <f t="shared" si="32"/>
        <v>87325.45499999999</v>
      </c>
      <c r="F201" s="15">
        <f>F203+F204</f>
        <v>38350.255</v>
      </c>
      <c r="G201" s="15">
        <f>G202+G203+G204+G205+G206</f>
        <v>48975.2</v>
      </c>
      <c r="H201" s="15">
        <v>0</v>
      </c>
      <c r="I201" s="15">
        <v>0</v>
      </c>
      <c r="J201" s="15">
        <v>0</v>
      </c>
    </row>
    <row r="202" spans="1:10" ht="25.5">
      <c r="A202" s="22"/>
      <c r="B202" s="23"/>
      <c r="C202" s="22"/>
      <c r="D202" s="7" t="s">
        <v>15</v>
      </c>
      <c r="E202" s="15">
        <f t="shared" si="32"/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</row>
    <row r="203" spans="1:10" ht="38.25">
      <c r="A203" s="22"/>
      <c r="B203" s="23"/>
      <c r="C203" s="22"/>
      <c r="D203" s="7" t="s">
        <v>16</v>
      </c>
      <c r="E203" s="15">
        <f t="shared" si="32"/>
        <v>37368.4</v>
      </c>
      <c r="F203" s="15">
        <f>F149</f>
        <v>14382.1</v>
      </c>
      <c r="G203" s="15">
        <v>22986.3</v>
      </c>
      <c r="H203" s="15">
        <v>0</v>
      </c>
      <c r="I203" s="15">
        <v>0</v>
      </c>
      <c r="J203" s="15">
        <v>0</v>
      </c>
    </row>
    <row r="204" spans="1:10" ht="12.75">
      <c r="A204" s="22"/>
      <c r="B204" s="23"/>
      <c r="C204" s="22"/>
      <c r="D204" s="7" t="s">
        <v>17</v>
      </c>
      <c r="E204" s="15">
        <f t="shared" si="32"/>
        <v>49957.055</v>
      </c>
      <c r="F204" s="15">
        <f>F150</f>
        <v>23968.155</v>
      </c>
      <c r="G204" s="15">
        <v>25988.9</v>
      </c>
      <c r="H204" s="15">
        <v>0</v>
      </c>
      <c r="I204" s="15">
        <v>0</v>
      </c>
      <c r="J204" s="15">
        <v>0</v>
      </c>
    </row>
    <row r="205" spans="1:10" ht="25.5">
      <c r="A205" s="22"/>
      <c r="B205" s="23"/>
      <c r="C205" s="22"/>
      <c r="D205" s="7" t="s">
        <v>18</v>
      </c>
      <c r="E205" s="15">
        <f t="shared" si="32"/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</row>
    <row r="206" spans="1:10" ht="38.25" customHeight="1">
      <c r="A206" s="22"/>
      <c r="B206" s="23"/>
      <c r="C206" s="22"/>
      <c r="D206" s="7" t="s">
        <v>72</v>
      </c>
      <c r="E206" s="15">
        <f t="shared" si="32"/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</row>
    <row r="207" spans="1:10" ht="12.75">
      <c r="A207" s="22" t="s">
        <v>74</v>
      </c>
      <c r="B207" s="22"/>
      <c r="C207" s="22"/>
      <c r="D207" s="7" t="s">
        <v>14</v>
      </c>
      <c r="E207" s="15">
        <f t="shared" si="32"/>
        <v>250946.22</v>
      </c>
      <c r="F207" s="15">
        <f>F208+F209+F210+F211+F212</f>
        <v>55398.22000000001</v>
      </c>
      <c r="G207" s="15">
        <f>G208+G209+G210+G211+G212</f>
        <v>48887</v>
      </c>
      <c r="H207" s="15">
        <f>H208+H209+H210+H211+H212</f>
        <v>48887</v>
      </c>
      <c r="I207" s="15">
        <f>I208+I209+I210+I211+I212</f>
        <v>48887</v>
      </c>
      <c r="J207" s="15">
        <f>J208+J209+J210+J211+J212</f>
        <v>48887</v>
      </c>
    </row>
    <row r="208" spans="1:10" ht="25.5">
      <c r="A208" s="22"/>
      <c r="B208" s="23"/>
      <c r="C208" s="22"/>
      <c r="D208" s="7" t="s">
        <v>15</v>
      </c>
      <c r="E208" s="15">
        <f t="shared" si="32"/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</row>
    <row r="209" spans="1:10" ht="27.75" customHeight="1">
      <c r="A209" s="22"/>
      <c r="B209" s="23"/>
      <c r="C209" s="22"/>
      <c r="D209" s="7" t="s">
        <v>16</v>
      </c>
      <c r="E209" s="15">
        <f t="shared" si="32"/>
        <v>5477</v>
      </c>
      <c r="F209" s="15">
        <v>1093</v>
      </c>
      <c r="G209" s="15">
        <v>1096</v>
      </c>
      <c r="H209" s="15">
        <v>1096</v>
      </c>
      <c r="I209" s="15">
        <v>1096</v>
      </c>
      <c r="J209" s="15">
        <v>1096</v>
      </c>
    </row>
    <row r="210" spans="1:10" ht="16.5" customHeight="1">
      <c r="A210" s="22"/>
      <c r="B210" s="23"/>
      <c r="C210" s="22"/>
      <c r="D210" s="7" t="s">
        <v>17</v>
      </c>
      <c r="E210" s="15">
        <f t="shared" si="32"/>
        <v>245469.22</v>
      </c>
      <c r="F210" s="15">
        <f>F162</f>
        <v>54305.22000000001</v>
      </c>
      <c r="G210" s="15">
        <f>G162</f>
        <v>47791</v>
      </c>
      <c r="H210" s="15">
        <f>H162</f>
        <v>47791</v>
      </c>
      <c r="I210" s="15">
        <f>I162</f>
        <v>47791</v>
      </c>
      <c r="J210" s="15">
        <f>J162</f>
        <v>47791</v>
      </c>
    </row>
    <row r="211" spans="1:10" ht="25.5">
      <c r="A211" s="22"/>
      <c r="B211" s="23"/>
      <c r="C211" s="22"/>
      <c r="D211" s="7" t="s">
        <v>18</v>
      </c>
      <c r="E211" s="15">
        <f t="shared" si="32"/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</row>
    <row r="212" spans="1:10" ht="30.75" customHeight="1">
      <c r="A212" s="22"/>
      <c r="B212" s="22"/>
      <c r="C212" s="22"/>
      <c r="D212" s="7" t="s">
        <v>72</v>
      </c>
      <c r="E212" s="15">
        <f t="shared" si="32"/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</row>
    <row r="213" ht="12.75">
      <c r="E213" s="13"/>
    </row>
    <row r="214" ht="12.75">
      <c r="E214" s="13"/>
    </row>
    <row r="215" ht="12.75">
      <c r="E215" s="10"/>
    </row>
    <row r="216" spans="5:7" ht="12.75">
      <c r="E216" s="10"/>
      <c r="G216" s="10"/>
    </row>
    <row r="217" spans="5:6" ht="12.75">
      <c r="E217" s="10"/>
      <c r="F217" s="10"/>
    </row>
    <row r="218" ht="15.75">
      <c r="F218" s="16"/>
    </row>
    <row r="219" ht="12.75">
      <c r="F219" s="10"/>
    </row>
  </sheetData>
  <mergeCells count="98">
    <mergeCell ref="F4:J4"/>
    <mergeCell ref="B4:E4"/>
    <mergeCell ref="H3:J3"/>
    <mergeCell ref="E6:J6"/>
    <mergeCell ref="A9:J9"/>
    <mergeCell ref="A10:J10"/>
    <mergeCell ref="A11:J11"/>
    <mergeCell ref="A6:A7"/>
    <mergeCell ref="B6:B7"/>
    <mergeCell ref="C6:C7"/>
    <mergeCell ref="D6:D7"/>
    <mergeCell ref="A12:A17"/>
    <mergeCell ref="B12:B17"/>
    <mergeCell ref="C12:C17"/>
    <mergeCell ref="A18:A23"/>
    <mergeCell ref="B18:B23"/>
    <mergeCell ref="C18:C23"/>
    <mergeCell ref="A24:A29"/>
    <mergeCell ref="B24:B29"/>
    <mergeCell ref="C24:C29"/>
    <mergeCell ref="A30:A35"/>
    <mergeCell ref="B30:B35"/>
    <mergeCell ref="C30:C35"/>
    <mergeCell ref="A36:A41"/>
    <mergeCell ref="B36:B41"/>
    <mergeCell ref="C36:C41"/>
    <mergeCell ref="A42:A47"/>
    <mergeCell ref="B42:B47"/>
    <mergeCell ref="C42:C47"/>
    <mergeCell ref="A48:A53"/>
    <mergeCell ref="B48:B53"/>
    <mergeCell ref="C48:C53"/>
    <mergeCell ref="A54:C59"/>
    <mergeCell ref="A60:J60"/>
    <mergeCell ref="A61:J61"/>
    <mergeCell ref="A62:J62"/>
    <mergeCell ref="A63:A68"/>
    <mergeCell ref="B63:B68"/>
    <mergeCell ref="C63:C68"/>
    <mergeCell ref="A69:A74"/>
    <mergeCell ref="B69:B74"/>
    <mergeCell ref="C69:C74"/>
    <mergeCell ref="A75:A80"/>
    <mergeCell ref="B75:B80"/>
    <mergeCell ref="C75:C80"/>
    <mergeCell ref="A81:C86"/>
    <mergeCell ref="A87:J87"/>
    <mergeCell ref="B88:J88"/>
    <mergeCell ref="A89:J89"/>
    <mergeCell ref="A90:A95"/>
    <mergeCell ref="B90:B95"/>
    <mergeCell ref="C90:C95"/>
    <mergeCell ref="A96:A101"/>
    <mergeCell ref="B96:B101"/>
    <mergeCell ref="C96:C101"/>
    <mergeCell ref="A102:A107"/>
    <mergeCell ref="B102:B107"/>
    <mergeCell ref="C102:C107"/>
    <mergeCell ref="A108:A113"/>
    <mergeCell ref="B108:B113"/>
    <mergeCell ref="C108:C113"/>
    <mergeCell ref="A114:C119"/>
    <mergeCell ref="A120:J120"/>
    <mergeCell ref="B121:J121"/>
    <mergeCell ref="A122:J122"/>
    <mergeCell ref="A123:A128"/>
    <mergeCell ref="B123:B128"/>
    <mergeCell ref="C123:C128"/>
    <mergeCell ref="A129:A134"/>
    <mergeCell ref="B129:B134"/>
    <mergeCell ref="C129:C134"/>
    <mergeCell ref="A135:A140"/>
    <mergeCell ref="B135:B140"/>
    <mergeCell ref="C135:C140"/>
    <mergeCell ref="A141:A146"/>
    <mergeCell ref="B141:B146"/>
    <mergeCell ref="C141:C146"/>
    <mergeCell ref="A171:C176"/>
    <mergeCell ref="A153:A158"/>
    <mergeCell ref="B153:B158"/>
    <mergeCell ref="C153:C158"/>
    <mergeCell ref="A159:A164"/>
    <mergeCell ref="B159:B164"/>
    <mergeCell ref="C159:C164"/>
    <mergeCell ref="C165:C170"/>
    <mergeCell ref="A147:A152"/>
    <mergeCell ref="B147:B152"/>
    <mergeCell ref="C147:C152"/>
    <mergeCell ref="H2:J2"/>
    <mergeCell ref="F1:J1"/>
    <mergeCell ref="A201:C206"/>
    <mergeCell ref="A207:C212"/>
    <mergeCell ref="A177:C182"/>
    <mergeCell ref="A183:C188"/>
    <mergeCell ref="A189:C194"/>
    <mergeCell ref="A195:C200"/>
    <mergeCell ref="A165:A170"/>
    <mergeCell ref="B165:B170"/>
  </mergeCells>
  <printOptions/>
  <pageMargins left="0.7874015748031497" right="0.7874015748031497" top="0.3937007874015748" bottom="0.984251968503937" header="0" footer="0"/>
  <pageSetup horizontalDpi="600" verticalDpi="600" orientation="landscape" paperSize="9" scale="68" r:id="rId3"/>
  <rowBreaks count="7" manualBreakCount="7">
    <brk id="35" max="9" man="1"/>
    <brk id="59" max="9" man="1"/>
    <brk id="88" max="9" man="1"/>
    <brk id="119" max="9" man="1"/>
    <brk id="146" max="9" man="1"/>
    <brk id="176" max="9" man="1"/>
    <brk id="200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 города</cp:lastModifiedBy>
  <cp:lastPrinted>2016-07-15T07:22:48Z</cp:lastPrinted>
  <dcterms:created xsi:type="dcterms:W3CDTF">1996-10-08T23:32:33Z</dcterms:created>
  <dcterms:modified xsi:type="dcterms:W3CDTF">2016-07-15T07:23:36Z</dcterms:modified>
  <cp:category/>
  <cp:version/>
  <cp:contentType/>
  <cp:contentStatus/>
</cp:coreProperties>
</file>