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0065" windowHeight="6120" activeTab="4"/>
  </bookViews>
  <sheets>
    <sheet name="1 четверть" sheetId="1" r:id="rId1"/>
    <sheet name="2 четверть " sheetId="2" r:id="rId2"/>
    <sheet name="3 четверть" sheetId="3" r:id="rId3"/>
    <sheet name="4 четверть" sheetId="4" r:id="rId4"/>
    <sheet name="год" sheetId="5" r:id="rId5"/>
    <sheet name=" ДИАГРАММА 1" sheetId="6" r:id="rId6"/>
    <sheet name=" ДИАГРАММА 1 (2)" sheetId="7" r:id="rId7"/>
  </sheets>
  <definedNames>
    <definedName name="_xlnm.Print_Titles" localSheetId="0">'1 четверть'!$4:$5</definedName>
    <definedName name="_xlnm.Print_Titles" localSheetId="1">'2 четверть '!$4:$5</definedName>
  </definedNames>
  <calcPr fullCalcOnLoad="1"/>
</workbook>
</file>

<file path=xl/sharedStrings.xml><?xml version="1.0" encoding="utf-8"?>
<sst xmlns="http://schemas.openxmlformats.org/spreadsheetml/2006/main" count="309" uniqueCount="49">
  <si>
    <t>Сводная ведомость об успеваемости</t>
  </si>
  <si>
    <t>Школа</t>
  </si>
  <si>
    <t xml:space="preserve"> классы</t>
  </si>
  <si>
    <t>Выбыло</t>
  </si>
  <si>
    <t>Прибыло</t>
  </si>
  <si>
    <t>Аттестовано</t>
  </si>
  <si>
    <t xml:space="preserve"> Не аттестовано</t>
  </si>
  <si>
    <t>Успевают</t>
  </si>
  <si>
    <t>Не успевают</t>
  </si>
  <si>
    <t>учатся</t>
  </si>
  <si>
    <t>% успеваемости</t>
  </si>
  <si>
    <t>% качества</t>
  </si>
  <si>
    <t>отсев</t>
  </si>
  <si>
    <t>На «4» и «5»</t>
  </si>
  <si>
    <t>Итого</t>
  </si>
  <si>
    <t>1-4</t>
  </si>
  <si>
    <t>5-9</t>
  </si>
  <si>
    <t>10-11</t>
  </si>
  <si>
    <t>СОШ  № 5</t>
  </si>
  <si>
    <t>ИТОГО           по городу</t>
  </si>
  <si>
    <t>СОШ №4</t>
  </si>
  <si>
    <t>СОШ №1</t>
  </si>
  <si>
    <t>школа</t>
  </si>
  <si>
    <t>№1</t>
  </si>
  <si>
    <t>№2</t>
  </si>
  <si>
    <t>№4</t>
  </si>
  <si>
    <t>№5</t>
  </si>
  <si>
    <t>На "5"</t>
  </si>
  <si>
    <t>СОШ №2</t>
  </si>
  <si>
    <t>СОШ № 6</t>
  </si>
  <si>
    <t>Учащихся на начало четверти</t>
  </si>
  <si>
    <t>Учатся на конец  четверти</t>
  </si>
  <si>
    <t>Окончили
 с 2 "2"</t>
  </si>
  <si>
    <t>обучается
 на дому</t>
  </si>
  <si>
    <t>Окончили
 с 1 "3"</t>
  </si>
  <si>
    <t>Окончили
 с 1 "2"</t>
  </si>
  <si>
    <t xml:space="preserve">       </t>
  </si>
  <si>
    <t>КСОШ</t>
  </si>
  <si>
    <t>ВСЕГО:</t>
  </si>
  <si>
    <t>Окончили
 более 2 "2"</t>
  </si>
  <si>
    <t>за 1 четверть  2018-2019 учебного года</t>
  </si>
  <si>
    <t>№6</t>
  </si>
  <si>
    <t>% успеваемости 2018-2019</t>
  </si>
  <si>
    <t xml:space="preserve">% качества 2018-2019 </t>
  </si>
  <si>
    <t xml:space="preserve">Итого </t>
  </si>
  <si>
    <t>за 2 четверть  2018-2019 учебного года</t>
  </si>
  <si>
    <t>Отчет за 3 четверть  2018-2019 учебного года</t>
  </si>
  <si>
    <t>Отчет за 4 четверть  2018-2019 учебного года</t>
  </si>
  <si>
    <t>Отчет за  2018-2019 учебный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</si>
</sst>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%"/>
    <numFmt numFmtId="178" formatCode="0.0%"/>
    <numFmt numFmtId="179" formatCode="_-* #,##0.000_р_._-;\-* #,##0.000_р_._-;_-* &quot;-&quot;??_р_._-;_-@_-"/>
    <numFmt numFmtId="180" formatCode="_-* #,##0.0_р_._-;\-* #,##0.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7.75"/>
      <color indexed="8"/>
      <name val="Times New Roman"/>
      <family val="0"/>
    </font>
    <font>
      <sz val="17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25.75"/>
      <color indexed="8"/>
      <name val="Times New Roman"/>
      <family val="0"/>
    </font>
    <font>
      <b/>
      <sz val="2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3" fillId="32" borderId="10" xfId="0" applyNumberFormat="1" applyFont="1" applyFill="1" applyBorder="1" applyAlignment="1">
      <alignment horizontal="center" vertical="top" wrapText="1"/>
    </xf>
    <xf numFmtId="10" fontId="3" fillId="32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10" fontId="3" fillId="32" borderId="12" xfId="0" applyNumberFormat="1" applyFont="1" applyFill="1" applyBorder="1" applyAlignment="1">
      <alignment horizontal="center" vertical="top" wrapText="1"/>
    </xf>
    <xf numFmtId="10" fontId="3" fillId="32" borderId="13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top" wrapText="1"/>
    </xf>
    <xf numFmtId="178" fontId="3" fillId="32" borderId="13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9" fontId="3" fillId="32" borderId="10" xfId="55" applyFont="1" applyFill="1" applyBorder="1" applyAlignment="1">
      <alignment horizontal="center" vertical="top" wrapText="1"/>
    </xf>
    <xf numFmtId="10" fontId="3" fillId="32" borderId="17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1" fontId="3" fillId="32" borderId="10" xfId="0" applyNumberFormat="1" applyFont="1" applyFill="1" applyBorder="1" applyAlignment="1">
      <alignment horizontal="center" vertical="top" wrapText="1"/>
    </xf>
    <xf numFmtId="172" fontId="3" fillId="32" borderId="13" xfId="0" applyNumberFormat="1" applyFont="1" applyFill="1" applyBorder="1" applyAlignment="1">
      <alignment horizontal="center" vertical="top" wrapText="1"/>
    </xf>
    <xf numFmtId="9" fontId="3" fillId="32" borderId="12" xfId="55" applyFont="1" applyFill="1" applyBorder="1" applyAlignment="1">
      <alignment horizontal="center" vertical="top" wrapText="1"/>
    </xf>
    <xf numFmtId="178" fontId="3" fillId="32" borderId="12" xfId="55" applyNumberFormat="1" applyFont="1" applyFill="1" applyBorder="1" applyAlignment="1">
      <alignment horizontal="center" vertical="top" wrapText="1"/>
    </xf>
    <xf numFmtId="1" fontId="3" fillId="32" borderId="18" xfId="0" applyNumberFormat="1" applyFont="1" applyFill="1" applyBorder="1" applyAlignment="1">
      <alignment horizontal="center" vertical="top" wrapText="1"/>
    </xf>
    <xf numFmtId="178" fontId="3" fillId="32" borderId="10" xfId="55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10" fontId="3" fillId="32" borderId="10" xfId="55" applyNumberFormat="1" applyFont="1" applyFill="1" applyBorder="1" applyAlignment="1">
      <alignment horizontal="center" vertical="top" wrapText="1"/>
    </xf>
    <xf numFmtId="10" fontId="3" fillId="32" borderId="12" xfId="55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0" fontId="43" fillId="32" borderId="13" xfId="6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32" borderId="12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top" wrapText="1"/>
    </xf>
    <xf numFmtId="9" fontId="3" fillId="0" borderId="10" xfId="55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 wrapText="1"/>
    </xf>
    <xf numFmtId="10" fontId="3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8" fontId="3" fillId="0" borderId="10" xfId="55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0" fontId="3" fillId="0" borderId="13" xfId="0" applyNumberFormat="1" applyFont="1" applyFill="1" applyBorder="1" applyAlignment="1">
      <alignment horizontal="center" vertical="top" wrapText="1"/>
    </xf>
    <xf numFmtId="10" fontId="3" fillId="0" borderId="12" xfId="55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10" fontId="3" fillId="0" borderId="10" xfId="55" applyNumberFormat="1" applyFont="1" applyFill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9" fontId="3" fillId="0" borderId="12" xfId="55" applyFont="1" applyFill="1" applyBorder="1" applyAlignment="1">
      <alignment horizontal="center" vertical="top" wrapText="1"/>
    </xf>
    <xf numFmtId="0" fontId="43" fillId="0" borderId="13" xfId="60" applyFont="1" applyFill="1" applyBorder="1" applyAlignment="1">
      <alignment horizontal="center" vertical="top" wrapText="1"/>
    </xf>
    <xf numFmtId="178" fontId="3" fillId="0" borderId="12" xfId="55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178" fontId="3" fillId="33" borderId="10" xfId="55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1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0" fontId="3" fillId="33" borderId="12" xfId="55" applyNumberFormat="1" applyFont="1" applyFill="1" applyBorder="1" applyAlignment="1">
      <alignment horizontal="center" vertical="top" wrapText="1"/>
    </xf>
    <xf numFmtId="10" fontId="3" fillId="33" borderId="10" xfId="55" applyNumberFormat="1" applyFont="1" applyFill="1" applyBorder="1" applyAlignment="1">
      <alignment horizontal="center" vertical="top" wrapText="1"/>
    </xf>
    <xf numFmtId="0" fontId="43" fillId="33" borderId="13" xfId="60" applyFont="1" applyFill="1" applyBorder="1" applyAlignment="1">
      <alignment horizontal="center" vertical="top" wrapText="1"/>
    </xf>
    <xf numFmtId="1" fontId="3" fillId="33" borderId="18" xfId="0" applyNumberFormat="1" applyFont="1" applyFill="1" applyBorder="1" applyAlignment="1">
      <alignment horizontal="center" vertical="top" wrapText="1"/>
    </xf>
    <xf numFmtId="9" fontId="3" fillId="33" borderId="10" xfId="55" applyFont="1" applyFill="1" applyBorder="1" applyAlignment="1">
      <alignment horizontal="center" vertical="top" wrapText="1"/>
    </xf>
    <xf numFmtId="178" fontId="3" fillId="33" borderId="13" xfId="0" applyNumberFormat="1" applyFont="1" applyFill="1" applyBorder="1" applyAlignment="1">
      <alignment horizontal="center" vertical="top" wrapText="1"/>
    </xf>
    <xf numFmtId="178" fontId="3" fillId="33" borderId="12" xfId="55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0" fontId="3" fillId="34" borderId="12" xfId="55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0" fontId="3" fillId="34" borderId="10" xfId="55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9" fontId="3" fillId="34" borderId="10" xfId="55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10" fontId="3" fillId="34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Сравнительный анализ успеваемости учащихся в
</a:t>
            </a:r>
            <a:r>
              <a:rPr lang="en-US" cap="none" sz="2125" b="1" i="0" u="none" baseline="0">
                <a:solidFill>
                  <a:srgbClr val="000000"/>
                </a:solidFill>
              </a:rPr>
              <a:t>  ОУ города за I четверть 2018-2019 года</a:t>
            </a:r>
          </a:p>
        </c:rich>
      </c:tx>
      <c:layout>
        <c:manualLayout>
          <c:xMode val="factor"/>
          <c:yMode val="factor"/>
          <c:x val="0.02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29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ДИАГРАММА 1'!$B$36</c:f>
              <c:strCache>
                <c:ptCount val="1"/>
                <c:pt idx="0">
                  <c:v>% успеваемости 2018-2019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ДИАГРАММА 1'!$A$37:$A$43</c:f>
              <c:strCache/>
            </c:strRef>
          </c:cat>
          <c:val>
            <c:numRef>
              <c:f>' ДИАГРАММА 1'!$B$37:$B$43</c:f>
              <c:numCache/>
            </c:numRef>
          </c:val>
        </c:ser>
        <c:ser>
          <c:idx val="1"/>
          <c:order val="1"/>
          <c:tx>
            <c:strRef>
              <c:f>' ДИАГРАММА 1'!$C$36</c:f>
              <c:strCache>
                <c:ptCount val="1"/>
                <c:pt idx="0">
                  <c:v>% качества 2018-2019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ДИАГРАММА 1'!$A$37:$A$43</c:f>
              <c:strCache/>
            </c:strRef>
          </c:cat>
          <c:val>
            <c:numRef>
              <c:f>' ДИАГРАММА 1'!$C$37:$C$43</c:f>
              <c:numCache/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solidFill>
                      <a:srgbClr val="000000"/>
                    </a:solidFill>
                  </a:rPr>
                  <a:t>школа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2424237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Сравнительный анализ успеваемости учащихся в
</a:t>
            </a:r>
            <a:r>
              <a:rPr lang="en-US" cap="none" sz="2125" b="1" i="0" u="none" baseline="0">
                <a:solidFill>
                  <a:srgbClr val="000000"/>
                </a:solidFill>
              </a:rPr>
              <a:t>  ОУ города за 2 четверть 2018-2019 года</a:t>
            </a:r>
          </a:p>
        </c:rich>
      </c:tx>
      <c:layout>
        <c:manualLayout>
          <c:xMode val="factor"/>
          <c:yMode val="factor"/>
          <c:x val="0.02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0725"/>
          <c:w val="0.919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ДИАГРАММА 1 (2)'!$B$36</c:f>
              <c:strCache>
                <c:ptCount val="1"/>
                <c:pt idx="0">
                  <c:v>% успеваемости 2018-2019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ДИАГРАММА 1 (2)'!$A$37:$A$43</c:f>
              <c:strCache/>
            </c:strRef>
          </c:cat>
          <c:val>
            <c:numRef>
              <c:f>' ДИАГРАММА 1 (2)'!$B$37:$B$43</c:f>
              <c:numCache/>
            </c:numRef>
          </c:val>
        </c:ser>
        <c:ser>
          <c:idx val="1"/>
          <c:order val="1"/>
          <c:tx>
            <c:strRef>
              <c:f>' ДИАГРАММА 1 (2)'!$C$36</c:f>
              <c:strCache>
                <c:ptCount val="1"/>
                <c:pt idx="0">
                  <c:v>% качества 2018-2019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ДИАГРАММА 1 (2)'!$A$37:$A$43</c:f>
              <c:strCache/>
            </c:strRef>
          </c:cat>
          <c:val>
            <c:numRef>
              <c:f>' ДИАГРАММА 1 (2)'!$C$37:$C$43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solidFill>
                      <a:srgbClr val="000000"/>
                    </a:solidFill>
                  </a:rPr>
                  <a:t>школа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62145479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11</xdr:col>
      <xdr:colOff>542925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4775" y="114300"/>
        <a:ext cx="78771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11</xdr:col>
      <xdr:colOff>542925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4775" y="114300"/>
        <a:ext cx="78771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77"/>
  <sheetViews>
    <sheetView showGridLines="0" zoomScalePageLayoutView="0" workbookViewId="0" topLeftCell="A10">
      <selection activeCell="C19" sqref="C19"/>
    </sheetView>
  </sheetViews>
  <sheetFormatPr defaultColWidth="9.140625" defaultRowHeight="12.75"/>
  <cols>
    <col min="1" max="1" width="15.421875" style="0" customWidth="1"/>
    <col min="2" max="2" width="9.8515625" style="0" bestFit="1" customWidth="1"/>
    <col min="8" max="8" width="6.8515625" style="0" customWidth="1"/>
    <col min="9" max="9" width="7.7109375" style="0" customWidth="1"/>
    <col min="10" max="10" width="6.8515625" style="0" customWidth="1"/>
    <col min="11" max="11" width="7.00390625" style="0" customWidth="1"/>
    <col min="13" max="13" width="13.140625" style="0" customWidth="1"/>
    <col min="14" max="14" width="13.28125" style="0" customWidth="1"/>
    <col min="15" max="15" width="4.421875" style="0" customWidth="1"/>
    <col min="16" max="16" width="9.00390625" style="0" customWidth="1"/>
    <col min="17" max="17" width="5.7109375" style="0" customWidth="1"/>
    <col min="18" max="18" width="10.28125" style="0" customWidth="1"/>
    <col min="19" max="19" width="9.421875" style="0" customWidth="1"/>
    <col min="20" max="20" width="11.7109375" style="0" customWidth="1"/>
  </cols>
  <sheetData>
    <row r="1" spans="1:20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58"/>
      <c r="Q1" s="58"/>
      <c r="R1" s="58"/>
      <c r="S1" s="58"/>
      <c r="T1" s="58"/>
    </row>
    <row r="2" spans="1:20" ht="15.7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58"/>
      <c r="Q2" s="58"/>
      <c r="R2" s="58"/>
      <c r="S2" s="58"/>
      <c r="T2" s="58"/>
    </row>
    <row r="3" spans="1:20" ht="15.75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51.75" customHeight="1">
      <c r="A4" s="134" t="s">
        <v>1</v>
      </c>
      <c r="B4" s="120" t="s">
        <v>2</v>
      </c>
      <c r="C4" s="120" t="s">
        <v>30</v>
      </c>
      <c r="D4" s="120" t="s">
        <v>3</v>
      </c>
      <c r="E4" s="120" t="s">
        <v>4</v>
      </c>
      <c r="F4" s="120" t="s">
        <v>31</v>
      </c>
      <c r="G4" s="120" t="s">
        <v>5</v>
      </c>
      <c r="H4" s="120" t="s">
        <v>6</v>
      </c>
      <c r="I4" s="120" t="s">
        <v>7</v>
      </c>
      <c r="J4" s="120" t="s">
        <v>8</v>
      </c>
      <c r="K4" s="122" t="s">
        <v>9</v>
      </c>
      <c r="L4" s="122"/>
      <c r="M4" s="120" t="s">
        <v>10</v>
      </c>
      <c r="N4" s="120" t="s">
        <v>11</v>
      </c>
      <c r="O4" s="136" t="s">
        <v>12</v>
      </c>
      <c r="P4" s="50" t="s">
        <v>33</v>
      </c>
      <c r="Q4" s="50" t="s">
        <v>34</v>
      </c>
      <c r="R4" s="50" t="s">
        <v>35</v>
      </c>
      <c r="S4" s="50" t="s">
        <v>32</v>
      </c>
      <c r="T4" s="50" t="s">
        <v>39</v>
      </c>
    </row>
    <row r="5" spans="1:20" ht="32.25" thickBot="1">
      <c r="A5" s="135"/>
      <c r="B5" s="121"/>
      <c r="C5" s="121"/>
      <c r="D5" s="121"/>
      <c r="E5" s="121"/>
      <c r="F5" s="121"/>
      <c r="G5" s="121"/>
      <c r="H5" s="121"/>
      <c r="I5" s="121"/>
      <c r="J5" s="121"/>
      <c r="K5" s="31" t="s">
        <v>27</v>
      </c>
      <c r="L5" s="31" t="s">
        <v>13</v>
      </c>
      <c r="M5" s="121"/>
      <c r="N5" s="121"/>
      <c r="O5" s="137"/>
      <c r="P5" s="51"/>
      <c r="Q5" s="51"/>
      <c r="R5" s="51"/>
      <c r="S5" s="51"/>
      <c r="T5" s="51"/>
    </row>
    <row r="6" spans="1:20" ht="16.5" thickTop="1">
      <c r="A6" s="127" t="s">
        <v>21</v>
      </c>
      <c r="B6" s="32" t="s">
        <v>15</v>
      </c>
      <c r="C6" s="47">
        <v>405</v>
      </c>
      <c r="D6" s="47">
        <v>2</v>
      </c>
      <c r="E6" s="47">
        <v>4</v>
      </c>
      <c r="F6" s="47">
        <f>C6-D6+E6</f>
        <v>407</v>
      </c>
      <c r="G6" s="47">
        <v>302</v>
      </c>
      <c r="H6" s="47">
        <v>2</v>
      </c>
      <c r="I6" s="47">
        <v>299</v>
      </c>
      <c r="J6" s="47">
        <v>3</v>
      </c>
      <c r="K6" s="47">
        <v>23</v>
      </c>
      <c r="L6" s="47">
        <v>150</v>
      </c>
      <c r="M6" s="20">
        <f>I6/G6</f>
        <v>0.9900662251655629</v>
      </c>
      <c r="N6" s="20">
        <f>(K6+L6)/G6</f>
        <v>0.5728476821192053</v>
      </c>
      <c r="O6" s="47">
        <v>0</v>
      </c>
      <c r="P6" s="52">
        <v>3</v>
      </c>
      <c r="Q6" s="52">
        <v>25</v>
      </c>
      <c r="R6" s="52">
        <v>0</v>
      </c>
      <c r="S6" s="52">
        <v>2</v>
      </c>
      <c r="T6" s="52">
        <v>1</v>
      </c>
    </row>
    <row r="7" spans="1:20" ht="15.75">
      <c r="A7" s="128"/>
      <c r="B7" s="17" t="s">
        <v>16</v>
      </c>
      <c r="C7" s="33">
        <v>417</v>
      </c>
      <c r="D7" s="33">
        <v>5</v>
      </c>
      <c r="E7" s="33">
        <v>7</v>
      </c>
      <c r="F7" s="33">
        <f>C7-D7+E7</f>
        <v>419</v>
      </c>
      <c r="G7" s="33">
        <v>416</v>
      </c>
      <c r="H7" s="33">
        <v>3</v>
      </c>
      <c r="I7" s="33">
        <v>409</v>
      </c>
      <c r="J7" s="33">
        <v>7</v>
      </c>
      <c r="K7" s="33">
        <v>23</v>
      </c>
      <c r="L7" s="33">
        <v>122</v>
      </c>
      <c r="M7" s="18">
        <f>I7/G7</f>
        <v>0.9831730769230769</v>
      </c>
      <c r="N7" s="18">
        <f>(K7+L7)/G7</f>
        <v>0.3485576923076923</v>
      </c>
      <c r="O7" s="48">
        <v>0</v>
      </c>
      <c r="P7" s="53">
        <v>2</v>
      </c>
      <c r="Q7" s="53">
        <v>28</v>
      </c>
      <c r="R7" s="53">
        <v>4</v>
      </c>
      <c r="S7" s="53">
        <v>1</v>
      </c>
      <c r="T7" s="53">
        <v>2</v>
      </c>
    </row>
    <row r="8" spans="1:20" ht="15.75">
      <c r="A8" s="128"/>
      <c r="B8" s="17" t="s">
        <v>17</v>
      </c>
      <c r="C8" s="33">
        <v>98</v>
      </c>
      <c r="D8" s="33">
        <v>1</v>
      </c>
      <c r="E8" s="33">
        <v>1</v>
      </c>
      <c r="F8" s="33">
        <f aca="true" t="shared" si="0" ref="F8:F33">C8-D8+E8</f>
        <v>98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18">
        <v>0</v>
      </c>
      <c r="N8" s="29">
        <v>0</v>
      </c>
      <c r="O8" s="48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</row>
    <row r="9" spans="1:20" ht="16.5" thickBot="1">
      <c r="A9" s="129"/>
      <c r="B9" s="22" t="s">
        <v>14</v>
      </c>
      <c r="C9" s="35">
        <f>C6+C7+C8</f>
        <v>920</v>
      </c>
      <c r="D9" s="35">
        <f>D6+D7+D8</f>
        <v>8</v>
      </c>
      <c r="E9" s="35">
        <f>E6+E7+E8</f>
        <v>12</v>
      </c>
      <c r="F9" s="35">
        <f t="shared" si="0"/>
        <v>924</v>
      </c>
      <c r="G9" s="35">
        <f aca="true" t="shared" si="1" ref="G9:L9">G6+G7+G8</f>
        <v>718</v>
      </c>
      <c r="H9" s="35">
        <f t="shared" si="1"/>
        <v>5</v>
      </c>
      <c r="I9" s="35">
        <f t="shared" si="1"/>
        <v>708</v>
      </c>
      <c r="J9" s="35">
        <f t="shared" si="1"/>
        <v>10</v>
      </c>
      <c r="K9" s="35">
        <f t="shared" si="1"/>
        <v>46</v>
      </c>
      <c r="L9" s="35">
        <f t="shared" si="1"/>
        <v>272</v>
      </c>
      <c r="M9" s="21">
        <f>I9/G9</f>
        <v>0.9860724233983287</v>
      </c>
      <c r="N9" s="21">
        <f>(K9+L9)/G9</f>
        <v>0.4428969359331476</v>
      </c>
      <c r="O9" s="49">
        <f aca="true" t="shared" si="2" ref="O9:T9">O6+O7+O8</f>
        <v>0</v>
      </c>
      <c r="P9" s="49">
        <f t="shared" si="2"/>
        <v>5</v>
      </c>
      <c r="Q9" s="49">
        <f t="shared" si="2"/>
        <v>53</v>
      </c>
      <c r="R9" s="49">
        <f t="shared" si="2"/>
        <v>4</v>
      </c>
      <c r="S9" s="49">
        <f t="shared" si="2"/>
        <v>3</v>
      </c>
      <c r="T9" s="49">
        <f t="shared" si="2"/>
        <v>3</v>
      </c>
    </row>
    <row r="10" spans="1:20" ht="16.5" thickTop="1">
      <c r="A10" s="127" t="s">
        <v>28</v>
      </c>
      <c r="B10" s="32" t="s">
        <v>15</v>
      </c>
      <c r="C10" s="47">
        <v>285</v>
      </c>
      <c r="D10" s="47">
        <v>3</v>
      </c>
      <c r="E10" s="47">
        <v>4</v>
      </c>
      <c r="F10" s="47">
        <f t="shared" si="0"/>
        <v>286</v>
      </c>
      <c r="G10" s="47">
        <v>143</v>
      </c>
      <c r="H10" s="47">
        <v>0</v>
      </c>
      <c r="I10" s="47">
        <v>143</v>
      </c>
      <c r="J10" s="47">
        <v>0</v>
      </c>
      <c r="K10" s="47">
        <v>13</v>
      </c>
      <c r="L10" s="47">
        <v>65</v>
      </c>
      <c r="M10" s="36">
        <f>I10/G10*100%</f>
        <v>1</v>
      </c>
      <c r="N10" s="37">
        <f>(K10+L10)/G10*100%</f>
        <v>0.5454545454545454</v>
      </c>
      <c r="O10" s="47">
        <v>0</v>
      </c>
      <c r="P10" s="52">
        <v>3</v>
      </c>
      <c r="Q10" s="52">
        <v>15</v>
      </c>
      <c r="R10" s="52">
        <v>0</v>
      </c>
      <c r="S10" s="52">
        <v>0</v>
      </c>
      <c r="T10" s="52">
        <v>0</v>
      </c>
    </row>
    <row r="11" spans="1:20" ht="15.75">
      <c r="A11" s="128"/>
      <c r="B11" s="17" t="s">
        <v>16</v>
      </c>
      <c r="C11" s="48">
        <v>336</v>
      </c>
      <c r="D11" s="48">
        <v>3</v>
      </c>
      <c r="E11" s="48">
        <v>1</v>
      </c>
      <c r="F11" s="48">
        <v>334</v>
      </c>
      <c r="G11" s="48">
        <v>334</v>
      </c>
      <c r="H11" s="38">
        <v>0</v>
      </c>
      <c r="I11" s="48">
        <v>333</v>
      </c>
      <c r="J11" s="48">
        <v>1</v>
      </c>
      <c r="K11" s="48">
        <v>23</v>
      </c>
      <c r="L11" s="48">
        <v>92</v>
      </c>
      <c r="M11" s="29">
        <f>I11/G11*100%</f>
        <v>0.9970059880239521</v>
      </c>
      <c r="N11" s="39">
        <f>(K11+L11)/G11*100%</f>
        <v>0.344311377245509</v>
      </c>
      <c r="O11" s="48">
        <v>0</v>
      </c>
      <c r="P11" s="53">
        <v>5</v>
      </c>
      <c r="Q11" s="53">
        <v>16</v>
      </c>
      <c r="R11" s="53">
        <v>0</v>
      </c>
      <c r="S11" s="53">
        <v>0</v>
      </c>
      <c r="T11" s="53">
        <v>1</v>
      </c>
    </row>
    <row r="12" spans="1:20" ht="15.75">
      <c r="A12" s="128"/>
      <c r="B12" s="17" t="s">
        <v>17</v>
      </c>
      <c r="C12" s="48">
        <v>67</v>
      </c>
      <c r="D12" s="48">
        <v>2</v>
      </c>
      <c r="E12" s="48">
        <v>2</v>
      </c>
      <c r="F12" s="48">
        <f t="shared" si="0"/>
        <v>67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29">
        <v>0</v>
      </c>
      <c r="N12" s="29">
        <v>0</v>
      </c>
      <c r="O12" s="48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</row>
    <row r="13" spans="1:20" ht="16.5" thickBot="1">
      <c r="A13" s="129"/>
      <c r="B13" s="22" t="s">
        <v>14</v>
      </c>
      <c r="C13" s="49">
        <f>C10+C11+C12</f>
        <v>688</v>
      </c>
      <c r="D13" s="49">
        <f>D10+D11+D12</f>
        <v>8</v>
      </c>
      <c r="E13" s="49">
        <f>E10+E11+E12</f>
        <v>7</v>
      </c>
      <c r="F13" s="49">
        <f t="shared" si="0"/>
        <v>687</v>
      </c>
      <c r="G13" s="49">
        <f aca="true" t="shared" si="3" ref="G13:L13">G10+G11+G12</f>
        <v>477</v>
      </c>
      <c r="H13" s="49">
        <f t="shared" si="3"/>
        <v>0</v>
      </c>
      <c r="I13" s="49">
        <f t="shared" si="3"/>
        <v>476</v>
      </c>
      <c r="J13" s="49">
        <f t="shared" si="3"/>
        <v>1</v>
      </c>
      <c r="K13" s="49">
        <f t="shared" si="3"/>
        <v>36</v>
      </c>
      <c r="L13" s="49">
        <f t="shared" si="3"/>
        <v>157</v>
      </c>
      <c r="M13" s="21">
        <f>I13/G13</f>
        <v>0.9979035639412998</v>
      </c>
      <c r="N13" s="23">
        <f>(K13+L13)/G13</f>
        <v>0.40461215932914046</v>
      </c>
      <c r="O13" s="49">
        <f aca="true" t="shared" si="4" ref="O13:T13">O10+O11+O12</f>
        <v>0</v>
      </c>
      <c r="P13" s="49">
        <f t="shared" si="4"/>
        <v>8</v>
      </c>
      <c r="Q13" s="49">
        <f t="shared" si="4"/>
        <v>31</v>
      </c>
      <c r="R13" s="49">
        <f t="shared" si="4"/>
        <v>0</v>
      </c>
      <c r="S13" s="49">
        <f t="shared" si="4"/>
        <v>0</v>
      </c>
      <c r="T13" s="49">
        <f t="shared" si="4"/>
        <v>1</v>
      </c>
    </row>
    <row r="14" spans="1:23" ht="16.5" thickTop="1">
      <c r="A14" s="127" t="s">
        <v>20</v>
      </c>
      <c r="B14" s="32" t="s">
        <v>15</v>
      </c>
      <c r="C14" s="47">
        <v>495</v>
      </c>
      <c r="D14" s="47">
        <v>9</v>
      </c>
      <c r="E14" s="47">
        <v>13</v>
      </c>
      <c r="F14" s="47">
        <f t="shared" si="0"/>
        <v>499</v>
      </c>
      <c r="G14" s="47">
        <v>215</v>
      </c>
      <c r="H14" s="47">
        <v>0</v>
      </c>
      <c r="I14" s="47">
        <v>215</v>
      </c>
      <c r="J14" s="47">
        <v>0</v>
      </c>
      <c r="K14" s="47">
        <v>24</v>
      </c>
      <c r="L14" s="47">
        <v>94</v>
      </c>
      <c r="M14" s="36">
        <f>I14/G14</f>
        <v>1</v>
      </c>
      <c r="N14" s="36">
        <f>(K14+L14)/G14</f>
        <v>0.5488372093023256</v>
      </c>
      <c r="O14" s="47">
        <v>0</v>
      </c>
      <c r="P14" s="52">
        <v>14</v>
      </c>
      <c r="Q14" s="52">
        <v>14</v>
      </c>
      <c r="R14" s="52">
        <v>0</v>
      </c>
      <c r="S14" s="52">
        <v>0</v>
      </c>
      <c r="T14" s="52">
        <v>0</v>
      </c>
      <c r="W14" s="19"/>
    </row>
    <row r="15" spans="1:20" ht="15.75">
      <c r="A15" s="128"/>
      <c r="B15" s="17" t="s">
        <v>16</v>
      </c>
      <c r="C15" s="48">
        <v>480</v>
      </c>
      <c r="D15" s="48">
        <v>19</v>
      </c>
      <c r="E15" s="48">
        <v>8</v>
      </c>
      <c r="F15" s="48">
        <v>469</v>
      </c>
      <c r="G15" s="48">
        <v>468</v>
      </c>
      <c r="H15" s="48">
        <v>1</v>
      </c>
      <c r="I15" s="48">
        <v>460</v>
      </c>
      <c r="J15" s="48">
        <v>8</v>
      </c>
      <c r="K15" s="48">
        <v>15</v>
      </c>
      <c r="L15" s="48">
        <v>108</v>
      </c>
      <c r="M15" s="29">
        <f>I15/G15</f>
        <v>0.9829059829059829</v>
      </c>
      <c r="N15" s="29">
        <f>(K15+L15)/G15</f>
        <v>0.26282051282051283</v>
      </c>
      <c r="O15" s="48">
        <v>0</v>
      </c>
      <c r="P15" s="53">
        <v>4</v>
      </c>
      <c r="Q15" s="53">
        <v>31</v>
      </c>
      <c r="R15" s="53">
        <v>2</v>
      </c>
      <c r="S15" s="53">
        <v>4</v>
      </c>
      <c r="T15" s="54">
        <v>0</v>
      </c>
    </row>
    <row r="16" spans="1:20" ht="15.75">
      <c r="A16" s="128"/>
      <c r="B16" s="17" t="s">
        <v>17</v>
      </c>
      <c r="C16" s="48">
        <v>80</v>
      </c>
      <c r="D16" s="48">
        <v>2</v>
      </c>
      <c r="E16" s="48">
        <v>1</v>
      </c>
      <c r="F16" s="48">
        <v>79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29">
        <v>0</v>
      </c>
      <c r="N16" s="29">
        <v>0</v>
      </c>
      <c r="O16" s="48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</row>
    <row r="17" spans="1:21" ht="22.5" customHeight="1" thickBot="1">
      <c r="A17" s="129"/>
      <c r="B17" s="22" t="s">
        <v>14</v>
      </c>
      <c r="C17" s="49">
        <f>C14+C15+C16</f>
        <v>1055</v>
      </c>
      <c r="D17" s="49">
        <f>D14+D15+D16</f>
        <v>30</v>
      </c>
      <c r="E17" s="49">
        <f>E14+E15+E16</f>
        <v>22</v>
      </c>
      <c r="F17" s="49">
        <f t="shared" si="0"/>
        <v>1047</v>
      </c>
      <c r="G17" s="49">
        <f aca="true" t="shared" si="5" ref="G17:L17">G14+G15+G16</f>
        <v>683</v>
      </c>
      <c r="H17" s="49">
        <f t="shared" si="5"/>
        <v>1</v>
      </c>
      <c r="I17" s="49">
        <f t="shared" si="5"/>
        <v>675</v>
      </c>
      <c r="J17" s="49">
        <f t="shared" si="5"/>
        <v>8</v>
      </c>
      <c r="K17" s="49">
        <f t="shared" si="5"/>
        <v>39</v>
      </c>
      <c r="L17" s="49">
        <f t="shared" si="5"/>
        <v>202</v>
      </c>
      <c r="M17" s="21">
        <f>I17/G17</f>
        <v>0.9882869692532943</v>
      </c>
      <c r="N17" s="21">
        <f>(K17+L17)/G17</f>
        <v>0.3528550512445095</v>
      </c>
      <c r="O17" s="49">
        <f aca="true" t="shared" si="6" ref="O17:T17">O14+O15+O16</f>
        <v>0</v>
      </c>
      <c r="P17" s="49">
        <f t="shared" si="6"/>
        <v>18</v>
      </c>
      <c r="Q17" s="49">
        <f t="shared" si="6"/>
        <v>45</v>
      </c>
      <c r="R17" s="49">
        <f t="shared" si="6"/>
        <v>2</v>
      </c>
      <c r="S17" s="49">
        <f t="shared" si="6"/>
        <v>4</v>
      </c>
      <c r="T17" s="49">
        <f t="shared" si="6"/>
        <v>0</v>
      </c>
      <c r="U17" s="12"/>
    </row>
    <row r="18" spans="1:20" ht="22.5" customHeight="1" thickTop="1">
      <c r="A18" s="123" t="s">
        <v>37</v>
      </c>
      <c r="B18" s="47" t="s">
        <v>15</v>
      </c>
      <c r="C18" s="47">
        <v>208</v>
      </c>
      <c r="D18" s="47">
        <v>2</v>
      </c>
      <c r="E18" s="47">
        <v>3</v>
      </c>
      <c r="F18" s="47">
        <f t="shared" si="0"/>
        <v>209</v>
      </c>
      <c r="G18" s="47">
        <v>209</v>
      </c>
      <c r="H18" s="47">
        <v>0</v>
      </c>
      <c r="I18" s="47">
        <v>208</v>
      </c>
      <c r="J18" s="47">
        <v>1</v>
      </c>
      <c r="K18" s="47">
        <v>12</v>
      </c>
      <c r="L18" s="47">
        <v>79</v>
      </c>
      <c r="M18" s="36">
        <f>I18/G18*100%</f>
        <v>0.9952153110047847</v>
      </c>
      <c r="N18" s="36">
        <f>(K18+L18)/G18*100%</f>
        <v>0.4354066985645933</v>
      </c>
      <c r="O18" s="47">
        <v>0</v>
      </c>
      <c r="P18" s="47">
        <v>1</v>
      </c>
      <c r="Q18" s="47">
        <v>10</v>
      </c>
      <c r="R18" s="47">
        <v>0</v>
      </c>
      <c r="S18" s="47">
        <v>0</v>
      </c>
      <c r="T18" s="47">
        <v>0</v>
      </c>
    </row>
    <row r="19" spans="1:20" ht="22.5" customHeight="1">
      <c r="A19" s="123"/>
      <c r="B19" s="48" t="s">
        <v>16</v>
      </c>
      <c r="C19" s="48">
        <v>238</v>
      </c>
      <c r="D19" s="48">
        <v>0</v>
      </c>
      <c r="E19" s="48">
        <v>2</v>
      </c>
      <c r="F19" s="48">
        <v>240</v>
      </c>
      <c r="G19" s="48">
        <v>239</v>
      </c>
      <c r="H19" s="48">
        <v>1</v>
      </c>
      <c r="I19" s="48">
        <v>233</v>
      </c>
      <c r="J19" s="48">
        <v>6</v>
      </c>
      <c r="K19" s="48">
        <v>8</v>
      </c>
      <c r="L19" s="48">
        <v>85</v>
      </c>
      <c r="M19" s="29">
        <f>I19/G19*100%</f>
        <v>0.9748953974895398</v>
      </c>
      <c r="N19" s="29">
        <f>(K19+L19)/G19*100%</f>
        <v>0.3891213389121339</v>
      </c>
      <c r="O19" s="48">
        <v>0</v>
      </c>
      <c r="P19" s="48">
        <v>2</v>
      </c>
      <c r="Q19" s="48">
        <v>21</v>
      </c>
      <c r="R19" s="48">
        <v>6</v>
      </c>
      <c r="S19" s="48">
        <v>2</v>
      </c>
      <c r="T19" s="48">
        <v>2</v>
      </c>
    </row>
    <row r="20" spans="1:20" ht="22.5" customHeight="1">
      <c r="A20" s="123"/>
      <c r="B20" s="48" t="s">
        <v>17</v>
      </c>
      <c r="C20" s="48">
        <v>33</v>
      </c>
      <c r="D20" s="48">
        <v>1</v>
      </c>
      <c r="E20" s="48">
        <v>0</v>
      </c>
      <c r="F20" s="48">
        <f t="shared" si="0"/>
        <v>32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9">
        <v>0</v>
      </c>
      <c r="N20" s="29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</row>
    <row r="21" spans="1:20" ht="22.5" customHeight="1" thickBot="1">
      <c r="A21" s="124"/>
      <c r="B21" s="22" t="s">
        <v>14</v>
      </c>
      <c r="C21" s="49">
        <f>C18+C19+C20</f>
        <v>479</v>
      </c>
      <c r="D21" s="49">
        <f>D18+D19+D20</f>
        <v>3</v>
      </c>
      <c r="E21" s="49">
        <f>E18+E19+E20</f>
        <v>5</v>
      </c>
      <c r="F21" s="49">
        <f>C21-D21+E21</f>
        <v>481</v>
      </c>
      <c r="G21" s="49">
        <f aca="true" t="shared" si="7" ref="G21:L21">G18+G19+G20</f>
        <v>448</v>
      </c>
      <c r="H21" s="49">
        <f t="shared" si="7"/>
        <v>1</v>
      </c>
      <c r="I21" s="49">
        <f t="shared" si="7"/>
        <v>441</v>
      </c>
      <c r="J21" s="49">
        <f t="shared" si="7"/>
        <v>7</v>
      </c>
      <c r="K21" s="49">
        <f t="shared" si="7"/>
        <v>20</v>
      </c>
      <c r="L21" s="49">
        <f t="shared" si="7"/>
        <v>164</v>
      </c>
      <c r="M21" s="21">
        <f>I21/G21</f>
        <v>0.984375</v>
      </c>
      <c r="N21" s="21">
        <f>(K21+L21)/G21</f>
        <v>0.4107142857142857</v>
      </c>
      <c r="O21" s="49">
        <f aca="true" t="shared" si="8" ref="O21:T21">O18+O19+O20</f>
        <v>0</v>
      </c>
      <c r="P21" s="49">
        <f t="shared" si="8"/>
        <v>3</v>
      </c>
      <c r="Q21" s="49">
        <f t="shared" si="8"/>
        <v>31</v>
      </c>
      <c r="R21" s="49">
        <f t="shared" si="8"/>
        <v>6</v>
      </c>
      <c r="S21" s="49">
        <f t="shared" si="8"/>
        <v>2</v>
      </c>
      <c r="T21" s="49">
        <f t="shared" si="8"/>
        <v>2</v>
      </c>
    </row>
    <row r="22" spans="1:20" ht="16.5" thickTop="1">
      <c r="A22" s="127" t="s">
        <v>18</v>
      </c>
      <c r="B22" s="32" t="s">
        <v>15</v>
      </c>
      <c r="C22" s="47">
        <v>585</v>
      </c>
      <c r="D22" s="47">
        <v>4</v>
      </c>
      <c r="E22" s="47">
        <v>3</v>
      </c>
      <c r="F22" s="47">
        <f t="shared" si="0"/>
        <v>584</v>
      </c>
      <c r="G22" s="47">
        <v>289</v>
      </c>
      <c r="H22" s="47">
        <v>0</v>
      </c>
      <c r="I22" s="47">
        <v>287</v>
      </c>
      <c r="J22" s="47">
        <v>2</v>
      </c>
      <c r="K22" s="47">
        <v>27</v>
      </c>
      <c r="L22" s="47">
        <v>130</v>
      </c>
      <c r="M22" s="36">
        <f>I22/G22*100%</f>
        <v>0.9930795847750865</v>
      </c>
      <c r="N22" s="36">
        <f>(K22+L22)/G22*100%</f>
        <v>0.5432525951557093</v>
      </c>
      <c r="O22" s="47">
        <v>10</v>
      </c>
      <c r="P22" s="52">
        <v>5</v>
      </c>
      <c r="Q22" s="52">
        <v>41</v>
      </c>
      <c r="R22" s="52">
        <v>2</v>
      </c>
      <c r="S22" s="52">
        <v>0</v>
      </c>
      <c r="T22" s="52">
        <v>0</v>
      </c>
    </row>
    <row r="23" spans="1:20" ht="15.75">
      <c r="A23" s="128"/>
      <c r="B23" s="17" t="s">
        <v>16</v>
      </c>
      <c r="C23" s="48">
        <v>631</v>
      </c>
      <c r="D23" s="48">
        <v>4</v>
      </c>
      <c r="E23" s="48">
        <v>3</v>
      </c>
      <c r="F23" s="48">
        <f t="shared" si="0"/>
        <v>630</v>
      </c>
      <c r="G23" s="48">
        <v>628</v>
      </c>
      <c r="H23" s="48">
        <v>2</v>
      </c>
      <c r="I23" s="48">
        <v>619</v>
      </c>
      <c r="J23" s="48">
        <v>9</v>
      </c>
      <c r="K23" s="48">
        <v>39</v>
      </c>
      <c r="L23" s="48">
        <v>221</v>
      </c>
      <c r="M23" s="29">
        <f>I23/G23*100%</f>
        <v>0.9856687898089171</v>
      </c>
      <c r="N23" s="29">
        <f>(K23+L23)/G23*100%</f>
        <v>0.4140127388535032</v>
      </c>
      <c r="O23" s="48">
        <v>3</v>
      </c>
      <c r="P23" s="53">
        <v>4</v>
      </c>
      <c r="Q23" s="53">
        <v>66</v>
      </c>
      <c r="R23" s="53">
        <v>5</v>
      </c>
      <c r="S23" s="53">
        <v>1</v>
      </c>
      <c r="T23" s="53">
        <v>3</v>
      </c>
    </row>
    <row r="24" spans="1:21" ht="15.75">
      <c r="A24" s="128"/>
      <c r="B24" s="17" t="s">
        <v>17</v>
      </c>
      <c r="C24" s="48">
        <v>126</v>
      </c>
      <c r="D24" s="48">
        <v>7</v>
      </c>
      <c r="E24" s="48">
        <v>5</v>
      </c>
      <c r="F24" s="48">
        <f t="shared" si="0"/>
        <v>124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29">
        <v>0</v>
      </c>
      <c r="N24" s="29">
        <v>0</v>
      </c>
      <c r="O24" s="48">
        <v>1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t="s">
        <v>36</v>
      </c>
    </row>
    <row r="25" spans="1:20" ht="16.5" thickBot="1">
      <c r="A25" s="129"/>
      <c r="B25" s="22" t="s">
        <v>14</v>
      </c>
      <c r="C25" s="49">
        <f>C22+C23+C24</f>
        <v>1342</v>
      </c>
      <c r="D25" s="49">
        <f>D22+D23+D24</f>
        <v>15</v>
      </c>
      <c r="E25" s="49">
        <f>E22+E23+E24</f>
        <v>11</v>
      </c>
      <c r="F25" s="49">
        <f>C25-D25+E25</f>
        <v>1338</v>
      </c>
      <c r="G25" s="49">
        <f aca="true" t="shared" si="9" ref="G25:L25">G22+G23+G24</f>
        <v>917</v>
      </c>
      <c r="H25" s="49">
        <f t="shared" si="9"/>
        <v>2</v>
      </c>
      <c r="I25" s="49">
        <f t="shared" si="9"/>
        <v>906</v>
      </c>
      <c r="J25" s="49">
        <f t="shared" si="9"/>
        <v>11</v>
      </c>
      <c r="K25" s="49">
        <f t="shared" si="9"/>
        <v>66</v>
      </c>
      <c r="L25" s="49">
        <f t="shared" si="9"/>
        <v>351</v>
      </c>
      <c r="M25" s="21">
        <f>I25/G25</f>
        <v>0.9880043620501636</v>
      </c>
      <c r="N25" s="21">
        <f>(K25+L25)/G25</f>
        <v>0.4547437295528899</v>
      </c>
      <c r="O25" s="49">
        <f aca="true" t="shared" si="10" ref="O25:T25">O22+O23+O24</f>
        <v>14</v>
      </c>
      <c r="P25" s="49">
        <f t="shared" si="10"/>
        <v>9</v>
      </c>
      <c r="Q25" s="49">
        <f t="shared" si="10"/>
        <v>107</v>
      </c>
      <c r="R25" s="49">
        <f t="shared" si="10"/>
        <v>7</v>
      </c>
      <c r="S25" s="49">
        <f t="shared" si="10"/>
        <v>1</v>
      </c>
      <c r="T25" s="49">
        <f t="shared" si="10"/>
        <v>3</v>
      </c>
    </row>
    <row r="26" spans="1:20" ht="16.5" thickTop="1">
      <c r="A26" s="130" t="s">
        <v>29</v>
      </c>
      <c r="B26" s="32" t="s">
        <v>15</v>
      </c>
      <c r="C26" s="47">
        <v>459</v>
      </c>
      <c r="D26" s="47">
        <v>6</v>
      </c>
      <c r="E26" s="47">
        <v>5</v>
      </c>
      <c r="F26" s="47">
        <f t="shared" si="0"/>
        <v>458</v>
      </c>
      <c r="G26" s="47">
        <v>214</v>
      </c>
      <c r="H26" s="47">
        <v>1</v>
      </c>
      <c r="I26" s="47">
        <v>214</v>
      </c>
      <c r="J26" s="47">
        <v>0</v>
      </c>
      <c r="K26" s="47">
        <v>19</v>
      </c>
      <c r="L26" s="47">
        <v>73</v>
      </c>
      <c r="M26" s="36">
        <f>I26/G26*100%</f>
        <v>1</v>
      </c>
      <c r="N26" s="36">
        <f>(K26+L26)/G26*100%</f>
        <v>0.42990654205607476</v>
      </c>
      <c r="O26" s="47">
        <v>0</v>
      </c>
      <c r="P26" s="52">
        <v>9</v>
      </c>
      <c r="Q26" s="52">
        <v>19</v>
      </c>
      <c r="R26" s="52">
        <v>0</v>
      </c>
      <c r="S26" s="52">
        <v>0</v>
      </c>
      <c r="T26" s="52">
        <v>0</v>
      </c>
    </row>
    <row r="27" spans="1:20" ht="15.75">
      <c r="A27" s="131"/>
      <c r="B27" s="17" t="s">
        <v>16</v>
      </c>
      <c r="C27" s="48">
        <v>519</v>
      </c>
      <c r="D27" s="48">
        <v>8</v>
      </c>
      <c r="E27" s="48">
        <v>4</v>
      </c>
      <c r="F27" s="48">
        <f t="shared" si="0"/>
        <v>515</v>
      </c>
      <c r="G27" s="48">
        <v>515</v>
      </c>
      <c r="H27" s="48">
        <v>2</v>
      </c>
      <c r="I27" s="48">
        <v>515</v>
      </c>
      <c r="J27" s="48">
        <v>0</v>
      </c>
      <c r="K27" s="48">
        <v>33</v>
      </c>
      <c r="L27" s="48">
        <v>150</v>
      </c>
      <c r="M27" s="29">
        <f>I27/G27*100%</f>
        <v>1</v>
      </c>
      <c r="N27" s="39">
        <f>(K27+L27)/G27*100%</f>
        <v>0.3553398058252427</v>
      </c>
      <c r="O27" s="48">
        <v>0</v>
      </c>
      <c r="P27" s="53">
        <v>10</v>
      </c>
      <c r="Q27" s="53">
        <v>25</v>
      </c>
      <c r="R27" s="53">
        <v>0</v>
      </c>
      <c r="S27" s="53">
        <v>0</v>
      </c>
      <c r="T27" s="53">
        <v>0</v>
      </c>
    </row>
    <row r="28" spans="1:20" ht="15.75">
      <c r="A28" s="131"/>
      <c r="B28" s="17" t="s">
        <v>17</v>
      </c>
      <c r="C28" s="48">
        <v>100</v>
      </c>
      <c r="D28" s="48">
        <v>1</v>
      </c>
      <c r="E28" s="48">
        <v>5</v>
      </c>
      <c r="F28" s="48">
        <f t="shared" si="0"/>
        <v>104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29">
        <v>0</v>
      </c>
      <c r="N28" s="29">
        <v>0</v>
      </c>
      <c r="O28" s="48">
        <v>0</v>
      </c>
      <c r="P28" s="53">
        <v>2</v>
      </c>
      <c r="Q28" s="53">
        <v>0</v>
      </c>
      <c r="R28" s="53">
        <v>0</v>
      </c>
      <c r="S28" s="53">
        <v>0</v>
      </c>
      <c r="T28" s="53">
        <v>0</v>
      </c>
    </row>
    <row r="29" spans="1:20" ht="16.5" thickBot="1">
      <c r="A29" s="132"/>
      <c r="B29" s="22" t="s">
        <v>14</v>
      </c>
      <c r="C29" s="49">
        <f>C26+C27+C28</f>
        <v>1078</v>
      </c>
      <c r="D29" s="49">
        <f>D26+D27+D28</f>
        <v>15</v>
      </c>
      <c r="E29" s="49">
        <f>E26+E27+E28</f>
        <v>14</v>
      </c>
      <c r="F29" s="49">
        <f>C29-D29+E29</f>
        <v>1077</v>
      </c>
      <c r="G29" s="49">
        <f aca="true" t="shared" si="11" ref="G29:L29">G26+G27+G28</f>
        <v>729</v>
      </c>
      <c r="H29" s="49">
        <f t="shared" si="11"/>
        <v>3</v>
      </c>
      <c r="I29" s="49">
        <f t="shared" si="11"/>
        <v>729</v>
      </c>
      <c r="J29" s="49">
        <f t="shared" si="11"/>
        <v>0</v>
      </c>
      <c r="K29" s="49">
        <f t="shared" si="11"/>
        <v>52</v>
      </c>
      <c r="L29" s="49">
        <f t="shared" si="11"/>
        <v>223</v>
      </c>
      <c r="M29" s="21">
        <f>I29/G29</f>
        <v>1</v>
      </c>
      <c r="N29" s="21">
        <f>(K29+L29)/G29</f>
        <v>0.3772290809327846</v>
      </c>
      <c r="O29" s="49">
        <f aca="true" t="shared" si="12" ref="O29:T29">O26+O27+O28</f>
        <v>0</v>
      </c>
      <c r="P29" s="49">
        <f t="shared" si="12"/>
        <v>21</v>
      </c>
      <c r="Q29" s="49">
        <f t="shared" si="12"/>
        <v>44</v>
      </c>
      <c r="R29" s="49">
        <f t="shared" si="12"/>
        <v>0</v>
      </c>
      <c r="S29" s="49">
        <f t="shared" si="12"/>
        <v>0</v>
      </c>
      <c r="T29" s="49">
        <f t="shared" si="12"/>
        <v>0</v>
      </c>
    </row>
    <row r="30" spans="1:20" ht="15.75" customHeight="1" thickTop="1">
      <c r="A30" s="125" t="s">
        <v>19</v>
      </c>
      <c r="B30" s="40" t="s">
        <v>15</v>
      </c>
      <c r="C30" s="59">
        <f aca="true" t="shared" si="13" ref="C30:E32">C6+C10+C14+C18+C22+C26</f>
        <v>2437</v>
      </c>
      <c r="D30" s="60">
        <f t="shared" si="13"/>
        <v>26</v>
      </c>
      <c r="E30" s="60">
        <f t="shared" si="13"/>
        <v>32</v>
      </c>
      <c r="F30" s="60">
        <f t="shared" si="0"/>
        <v>2443</v>
      </c>
      <c r="G30" s="60">
        <f aca="true" t="shared" si="14" ref="G30:L30">G6+G10+G14+G18+G22+G26</f>
        <v>1372</v>
      </c>
      <c r="H30" s="60">
        <f t="shared" si="14"/>
        <v>3</v>
      </c>
      <c r="I30" s="60">
        <f t="shared" si="14"/>
        <v>1366</v>
      </c>
      <c r="J30" s="60">
        <f t="shared" si="14"/>
        <v>6</v>
      </c>
      <c r="K30" s="60">
        <f t="shared" si="14"/>
        <v>118</v>
      </c>
      <c r="L30" s="60">
        <f t="shared" si="14"/>
        <v>591</v>
      </c>
      <c r="M30" s="20">
        <f>I30/G30</f>
        <v>0.9956268221574344</v>
      </c>
      <c r="N30" s="20">
        <f>(K30+L30)/G30*100</f>
        <v>51.67638483965015</v>
      </c>
      <c r="O30" s="60">
        <f aca="true" t="shared" si="15" ref="O30:T30">O6+O10+O14+O18+O22+O26</f>
        <v>10</v>
      </c>
      <c r="P30" s="60">
        <f t="shared" si="15"/>
        <v>35</v>
      </c>
      <c r="Q30" s="60">
        <f t="shared" si="15"/>
        <v>124</v>
      </c>
      <c r="R30" s="60">
        <f t="shared" si="15"/>
        <v>2</v>
      </c>
      <c r="S30" s="60">
        <f t="shared" si="15"/>
        <v>2</v>
      </c>
      <c r="T30" s="60">
        <f t="shared" si="15"/>
        <v>1</v>
      </c>
    </row>
    <row r="31" spans="1:20" ht="15.75">
      <c r="A31" s="125"/>
      <c r="B31" s="41" t="s">
        <v>16</v>
      </c>
      <c r="C31" s="42">
        <f t="shared" si="13"/>
        <v>2621</v>
      </c>
      <c r="D31" s="48">
        <f t="shared" si="13"/>
        <v>39</v>
      </c>
      <c r="E31" s="48">
        <f t="shared" si="13"/>
        <v>25</v>
      </c>
      <c r="F31" s="48">
        <f t="shared" si="0"/>
        <v>2607</v>
      </c>
      <c r="G31" s="48">
        <f aca="true" t="shared" si="16" ref="G31:L31">G7+G11+G15+G19+G23+G27</f>
        <v>2600</v>
      </c>
      <c r="H31" s="48">
        <f t="shared" si="16"/>
        <v>9</v>
      </c>
      <c r="I31" s="48">
        <f t="shared" si="16"/>
        <v>2569</v>
      </c>
      <c r="J31" s="48">
        <f t="shared" si="16"/>
        <v>31</v>
      </c>
      <c r="K31" s="48">
        <f t="shared" si="16"/>
        <v>141</v>
      </c>
      <c r="L31" s="48">
        <f t="shared" si="16"/>
        <v>778</v>
      </c>
      <c r="M31" s="18">
        <f>I31/G31</f>
        <v>0.9880769230769231</v>
      </c>
      <c r="N31" s="18">
        <f>(K31+L31)/G31*100</f>
        <v>35.34615384615385</v>
      </c>
      <c r="O31" s="48">
        <f aca="true" t="shared" si="17" ref="O31:T31">O7+O11+O15+O19+O23+O27</f>
        <v>3</v>
      </c>
      <c r="P31" s="48">
        <f t="shared" si="17"/>
        <v>27</v>
      </c>
      <c r="Q31" s="48">
        <f t="shared" si="17"/>
        <v>187</v>
      </c>
      <c r="R31" s="48">
        <f t="shared" si="17"/>
        <v>17</v>
      </c>
      <c r="S31" s="48">
        <f t="shared" si="17"/>
        <v>8</v>
      </c>
      <c r="T31" s="48">
        <f t="shared" si="17"/>
        <v>8</v>
      </c>
    </row>
    <row r="32" spans="1:20" ht="15.75">
      <c r="A32" s="125"/>
      <c r="B32" s="41" t="s">
        <v>17</v>
      </c>
      <c r="C32" s="42">
        <f t="shared" si="13"/>
        <v>504</v>
      </c>
      <c r="D32" s="48">
        <f t="shared" si="13"/>
        <v>14</v>
      </c>
      <c r="E32" s="48">
        <f t="shared" si="13"/>
        <v>14</v>
      </c>
      <c r="F32" s="48">
        <f t="shared" si="0"/>
        <v>504</v>
      </c>
      <c r="G32" s="48">
        <f aca="true" t="shared" si="18" ref="G32:L32">G8+G12+G16+G20+G24+G28</f>
        <v>0</v>
      </c>
      <c r="H32" s="48">
        <f t="shared" si="18"/>
        <v>0</v>
      </c>
      <c r="I32" s="48">
        <f t="shared" si="18"/>
        <v>0</v>
      </c>
      <c r="J32" s="48">
        <f t="shared" si="18"/>
        <v>0</v>
      </c>
      <c r="K32" s="48">
        <f t="shared" si="18"/>
        <v>0</v>
      </c>
      <c r="L32" s="48">
        <f t="shared" si="18"/>
        <v>0</v>
      </c>
      <c r="M32" s="29">
        <v>0</v>
      </c>
      <c r="N32" s="29">
        <v>0</v>
      </c>
      <c r="O32" s="48">
        <f aca="true" t="shared" si="19" ref="O32:T32">O8+O12+O16+O20+O24+O28</f>
        <v>1</v>
      </c>
      <c r="P32" s="48">
        <f t="shared" si="19"/>
        <v>2</v>
      </c>
      <c r="Q32" s="48">
        <f t="shared" si="19"/>
        <v>0</v>
      </c>
      <c r="R32" s="48">
        <f t="shared" si="19"/>
        <v>0</v>
      </c>
      <c r="S32" s="48">
        <f t="shared" si="19"/>
        <v>0</v>
      </c>
      <c r="T32" s="48">
        <f t="shared" si="19"/>
        <v>0</v>
      </c>
    </row>
    <row r="33" spans="1:20" ht="16.5" thickBot="1">
      <c r="A33" s="126"/>
      <c r="B33" s="41" t="s">
        <v>38</v>
      </c>
      <c r="C33" s="56">
        <f>C30+C31+C32</f>
        <v>5562</v>
      </c>
      <c r="D33" s="57">
        <f>D30+D31+D32</f>
        <v>79</v>
      </c>
      <c r="E33" s="57">
        <f>E30+E31+E32</f>
        <v>71</v>
      </c>
      <c r="F33" s="57">
        <f t="shared" si="0"/>
        <v>5554</v>
      </c>
      <c r="G33" s="57">
        <f aca="true" t="shared" si="20" ref="G33:L33">G30+G31+G32</f>
        <v>3972</v>
      </c>
      <c r="H33" s="57">
        <f t="shared" si="20"/>
        <v>12</v>
      </c>
      <c r="I33" s="57">
        <f t="shared" si="20"/>
        <v>3935</v>
      </c>
      <c r="J33" s="57">
        <f t="shared" si="20"/>
        <v>37</v>
      </c>
      <c r="K33" s="57">
        <f t="shared" si="20"/>
        <v>259</v>
      </c>
      <c r="L33" s="57">
        <f t="shared" si="20"/>
        <v>1369</v>
      </c>
      <c r="M33" s="30">
        <f>I33/G33</f>
        <v>0.9906847935548841</v>
      </c>
      <c r="N33" s="30">
        <f>(K33+L33)/G33</f>
        <v>0.40986908358509566</v>
      </c>
      <c r="O33" s="57">
        <f aca="true" t="shared" si="21" ref="O33:T33">O30+O31+O32</f>
        <v>14</v>
      </c>
      <c r="P33" s="57">
        <f t="shared" si="21"/>
        <v>64</v>
      </c>
      <c r="Q33" s="57">
        <f t="shared" si="21"/>
        <v>311</v>
      </c>
      <c r="R33" s="57">
        <f t="shared" si="21"/>
        <v>19</v>
      </c>
      <c r="S33" s="57">
        <f t="shared" si="21"/>
        <v>10</v>
      </c>
      <c r="T33" s="57">
        <f t="shared" si="21"/>
        <v>9</v>
      </c>
    </row>
    <row r="34" spans="1:20" ht="0.75" customHeight="1" thickBot="1" thickTop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5"/>
      <c r="O34" s="27"/>
      <c r="P34" s="28"/>
      <c r="Q34" s="28"/>
      <c r="R34" s="28"/>
      <c r="S34" s="28"/>
      <c r="T34" s="28"/>
    </row>
    <row r="35" spans="1:20" ht="13.5" thickTop="1">
      <c r="A35" s="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3"/>
      <c r="Q35" s="13"/>
      <c r="R35" s="13"/>
      <c r="S35" s="13"/>
      <c r="T35" s="11"/>
    </row>
    <row r="36" spans="1:20" ht="12.75">
      <c r="A36" s="8"/>
      <c r="B36" s="8"/>
      <c r="C36" s="8"/>
      <c r="D36" s="8"/>
      <c r="E36" s="8"/>
      <c r="F36" s="8"/>
      <c r="G36" s="8"/>
      <c r="H36" s="8"/>
      <c r="I36" s="13"/>
      <c r="J36" s="13"/>
      <c r="K36" s="13"/>
      <c r="L36" s="13"/>
      <c r="M36" s="13"/>
      <c r="N36" s="13"/>
      <c r="O36" s="13"/>
      <c r="P36" s="13"/>
      <c r="Q36" s="14"/>
      <c r="R36" s="15"/>
      <c r="S36" s="13"/>
      <c r="T36" s="11"/>
    </row>
    <row r="37" spans="2:20" ht="15.75">
      <c r="B37" s="8"/>
      <c r="C37" s="6"/>
      <c r="D37" s="8"/>
      <c r="E37" s="8"/>
      <c r="F37" s="8"/>
      <c r="G37" s="8"/>
      <c r="H37" s="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</row>
    <row r="38" spans="2:20" ht="12.75">
      <c r="B38" s="8"/>
      <c r="C38" s="8"/>
      <c r="D38" s="8"/>
      <c r="E38" s="8"/>
      <c r="F38" s="8"/>
      <c r="G38" s="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1"/>
    </row>
    <row r="39" spans="2:20" ht="12.75">
      <c r="B39" s="8"/>
      <c r="C39" s="8"/>
      <c r="D39" s="8"/>
      <c r="E39" s="8"/>
      <c r="F39" s="8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1"/>
    </row>
    <row r="40" spans="2:20" ht="12.75">
      <c r="B40" s="8"/>
      <c r="C40" s="8"/>
      <c r="D40" s="8"/>
      <c r="E40" s="8"/>
      <c r="F40" s="8"/>
      <c r="G40" s="10"/>
      <c r="H40" s="1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</row>
    <row r="41" spans="2:20" ht="12.75">
      <c r="B41" s="8"/>
      <c r="C41" s="8"/>
      <c r="D41" s="8"/>
      <c r="E41" s="8"/>
      <c r="F41" s="8"/>
      <c r="G41" s="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</row>
    <row r="42" spans="2:20" ht="12.75">
      <c r="B42" s="8"/>
      <c r="C42" s="8"/>
      <c r="D42" s="8"/>
      <c r="E42" s="8"/>
      <c r="F42" s="8"/>
      <c r="G42" s="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1"/>
    </row>
    <row r="43" spans="2:20" ht="12.75">
      <c r="B43" s="8"/>
      <c r="C43" s="8"/>
      <c r="D43" s="8"/>
      <c r="E43" s="8"/>
      <c r="F43" s="8"/>
      <c r="G43" s="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"/>
    </row>
    <row r="44" spans="2:19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2:19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19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2:19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19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2:19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19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19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19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2:19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2:19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2:19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2:19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2:19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2:19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2:19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2:19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2:19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</sheetData>
  <sheetProtection/>
  <mergeCells count="23">
    <mergeCell ref="M4:M5"/>
    <mergeCell ref="A1:O1"/>
    <mergeCell ref="A2:O2"/>
    <mergeCell ref="G4:G5"/>
    <mergeCell ref="H4:H5"/>
    <mergeCell ref="A4:A5"/>
    <mergeCell ref="B4:B5"/>
    <mergeCell ref="O4:O5"/>
    <mergeCell ref="I4:I5"/>
    <mergeCell ref="N4:N5"/>
    <mergeCell ref="A30:A33"/>
    <mergeCell ref="A22:A25"/>
    <mergeCell ref="A14:A17"/>
    <mergeCell ref="F4:F5"/>
    <mergeCell ref="A10:A13"/>
    <mergeCell ref="A6:A9"/>
    <mergeCell ref="A26:A29"/>
    <mergeCell ref="J4:J5"/>
    <mergeCell ref="K4:L4"/>
    <mergeCell ref="C4:C5"/>
    <mergeCell ref="D4:D5"/>
    <mergeCell ref="E4:E5"/>
    <mergeCell ref="A18:A2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7"/>
  <sheetViews>
    <sheetView showGridLines="0" zoomScalePageLayoutView="0" workbookViewId="0" topLeftCell="A1">
      <selection activeCell="A2" sqref="A2:T33"/>
    </sheetView>
  </sheetViews>
  <sheetFormatPr defaultColWidth="9.140625" defaultRowHeight="12.75"/>
  <cols>
    <col min="1" max="1" width="15.421875" style="0" customWidth="1"/>
    <col min="2" max="2" width="9.8515625" style="0" bestFit="1" customWidth="1"/>
    <col min="8" max="8" width="6.8515625" style="0" customWidth="1"/>
    <col min="9" max="9" width="7.7109375" style="0" customWidth="1"/>
    <col min="10" max="10" width="6.8515625" style="0" customWidth="1"/>
    <col min="11" max="11" width="7.00390625" style="0" customWidth="1"/>
    <col min="13" max="13" width="13.140625" style="0" customWidth="1"/>
    <col min="14" max="14" width="13.28125" style="0" customWidth="1"/>
    <col min="15" max="15" width="4.421875" style="0" customWidth="1"/>
    <col min="16" max="16" width="9.00390625" style="0" customWidth="1"/>
    <col min="17" max="17" width="5.7109375" style="0" customWidth="1"/>
    <col min="18" max="18" width="10.28125" style="0" customWidth="1"/>
    <col min="19" max="19" width="9.421875" style="0" customWidth="1"/>
    <col min="20" max="20" width="11.7109375" style="0" customWidth="1"/>
  </cols>
  <sheetData>
    <row r="1" spans="1:20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"/>
      <c r="Q1" s="7"/>
      <c r="R1" s="7"/>
      <c r="S1" s="7"/>
      <c r="T1" s="7"/>
    </row>
    <row r="2" spans="1:20" ht="15.75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7"/>
      <c r="Q2" s="7"/>
      <c r="R2" s="7"/>
      <c r="S2" s="7"/>
      <c r="T2" s="7"/>
    </row>
    <row r="3" spans="1:20" ht="15.75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51.75" customHeight="1">
      <c r="A4" s="134" t="s">
        <v>1</v>
      </c>
      <c r="B4" s="120" t="s">
        <v>2</v>
      </c>
      <c r="C4" s="120" t="s">
        <v>30</v>
      </c>
      <c r="D4" s="120" t="s">
        <v>3</v>
      </c>
      <c r="E4" s="120" t="s">
        <v>4</v>
      </c>
      <c r="F4" s="120" t="s">
        <v>31</v>
      </c>
      <c r="G4" s="120" t="s">
        <v>5</v>
      </c>
      <c r="H4" s="120" t="s">
        <v>6</v>
      </c>
      <c r="I4" s="120" t="s">
        <v>7</v>
      </c>
      <c r="J4" s="120" t="s">
        <v>8</v>
      </c>
      <c r="K4" s="122" t="s">
        <v>9</v>
      </c>
      <c r="L4" s="122"/>
      <c r="M4" s="120" t="s">
        <v>10</v>
      </c>
      <c r="N4" s="120" t="s">
        <v>11</v>
      </c>
      <c r="O4" s="136" t="s">
        <v>12</v>
      </c>
      <c r="P4" s="50" t="s">
        <v>33</v>
      </c>
      <c r="Q4" s="50" t="s">
        <v>34</v>
      </c>
      <c r="R4" s="50" t="s">
        <v>35</v>
      </c>
      <c r="S4" s="50" t="s">
        <v>32</v>
      </c>
      <c r="T4" s="50" t="s">
        <v>39</v>
      </c>
    </row>
    <row r="5" spans="1:20" ht="32.25" thickBot="1">
      <c r="A5" s="135"/>
      <c r="B5" s="121"/>
      <c r="C5" s="121"/>
      <c r="D5" s="121"/>
      <c r="E5" s="121"/>
      <c r="F5" s="121"/>
      <c r="G5" s="121"/>
      <c r="H5" s="121"/>
      <c r="I5" s="121"/>
      <c r="J5" s="121"/>
      <c r="K5" s="31" t="s">
        <v>27</v>
      </c>
      <c r="L5" s="31" t="s">
        <v>13</v>
      </c>
      <c r="M5" s="121"/>
      <c r="N5" s="121"/>
      <c r="O5" s="137"/>
      <c r="P5" s="51"/>
      <c r="Q5" s="51"/>
      <c r="R5" s="51"/>
      <c r="S5" s="51"/>
      <c r="T5" s="51"/>
    </row>
    <row r="6" spans="1:20" ht="16.5" thickTop="1">
      <c r="A6" s="127" t="s">
        <v>21</v>
      </c>
      <c r="B6" s="32" t="s">
        <v>15</v>
      </c>
      <c r="C6" s="47">
        <v>407</v>
      </c>
      <c r="D6" s="47">
        <v>5</v>
      </c>
      <c r="E6" s="47">
        <v>6</v>
      </c>
      <c r="F6" s="47">
        <f>C6-D6+E6</f>
        <v>408</v>
      </c>
      <c r="G6" s="47">
        <v>302</v>
      </c>
      <c r="H6" s="47">
        <v>2</v>
      </c>
      <c r="I6" s="47">
        <v>301</v>
      </c>
      <c r="J6" s="47">
        <v>2</v>
      </c>
      <c r="K6" s="47">
        <v>30</v>
      </c>
      <c r="L6" s="47">
        <v>145</v>
      </c>
      <c r="M6" s="20">
        <f>I6/G6</f>
        <v>0.9966887417218543</v>
      </c>
      <c r="N6" s="20">
        <f>(K6+L6)/G6</f>
        <v>0.5794701986754967</v>
      </c>
      <c r="O6" s="47">
        <v>0</v>
      </c>
      <c r="P6" s="52">
        <v>3</v>
      </c>
      <c r="Q6" s="52">
        <v>33</v>
      </c>
      <c r="R6" s="52">
        <v>0</v>
      </c>
      <c r="S6" s="52">
        <v>0</v>
      </c>
      <c r="T6" s="52">
        <v>2</v>
      </c>
    </row>
    <row r="7" spans="1:20" ht="15.75">
      <c r="A7" s="128"/>
      <c r="B7" s="17" t="s">
        <v>16</v>
      </c>
      <c r="C7" s="33">
        <v>419</v>
      </c>
      <c r="D7" s="33">
        <v>5</v>
      </c>
      <c r="E7" s="33">
        <v>1</v>
      </c>
      <c r="F7" s="33">
        <f>C7-D7+E7</f>
        <v>415</v>
      </c>
      <c r="G7" s="33">
        <v>412</v>
      </c>
      <c r="H7" s="33">
        <v>3</v>
      </c>
      <c r="I7" s="33">
        <v>407</v>
      </c>
      <c r="J7" s="33">
        <v>5</v>
      </c>
      <c r="K7" s="33">
        <v>20</v>
      </c>
      <c r="L7" s="33">
        <v>97</v>
      </c>
      <c r="M7" s="18">
        <f>I7/G7</f>
        <v>0.9878640776699029</v>
      </c>
      <c r="N7" s="18">
        <f>(K7+L7)/G7</f>
        <v>0.28398058252427183</v>
      </c>
      <c r="O7" s="48">
        <v>0</v>
      </c>
      <c r="P7" s="53">
        <v>2</v>
      </c>
      <c r="Q7" s="53">
        <v>27</v>
      </c>
      <c r="R7" s="53">
        <v>2</v>
      </c>
      <c r="S7" s="53">
        <v>1</v>
      </c>
      <c r="T7" s="53">
        <v>2</v>
      </c>
    </row>
    <row r="8" spans="1:20" ht="15.75">
      <c r="A8" s="128"/>
      <c r="B8" s="17" t="s">
        <v>17</v>
      </c>
      <c r="C8" s="33">
        <v>98</v>
      </c>
      <c r="D8" s="33">
        <v>2</v>
      </c>
      <c r="E8" s="33">
        <v>0</v>
      </c>
      <c r="F8" s="33">
        <f aca="true" t="shared" si="0" ref="F8:F28">C8-D8+E8</f>
        <v>96</v>
      </c>
      <c r="G8" s="34">
        <v>94</v>
      </c>
      <c r="H8" s="34">
        <v>2</v>
      </c>
      <c r="I8" s="34">
        <v>93</v>
      </c>
      <c r="J8" s="34">
        <v>1</v>
      </c>
      <c r="K8" s="34">
        <v>6</v>
      </c>
      <c r="L8" s="34">
        <v>20</v>
      </c>
      <c r="M8" s="18">
        <f>I8/G8*100%</f>
        <v>0.9893617021276596</v>
      </c>
      <c r="N8" s="39">
        <f>(K8+L8)/G8*100%</f>
        <v>0.2765957446808511</v>
      </c>
      <c r="O8" s="48">
        <v>0</v>
      </c>
      <c r="P8" s="53">
        <v>0</v>
      </c>
      <c r="Q8" s="53">
        <v>12</v>
      </c>
      <c r="R8" s="53">
        <v>1</v>
      </c>
      <c r="S8" s="53">
        <v>0</v>
      </c>
      <c r="T8" s="53">
        <v>1</v>
      </c>
    </row>
    <row r="9" spans="1:20" ht="16.5" thickBot="1">
      <c r="A9" s="129"/>
      <c r="B9" s="22" t="s">
        <v>14</v>
      </c>
      <c r="C9" s="35">
        <f>C6+C7+C8</f>
        <v>924</v>
      </c>
      <c r="D9" s="35">
        <f>D6+D7+D8</f>
        <v>12</v>
      </c>
      <c r="E9" s="35">
        <f>E6+E7+E8</f>
        <v>7</v>
      </c>
      <c r="F9" s="35">
        <f t="shared" si="0"/>
        <v>919</v>
      </c>
      <c r="G9" s="35">
        <f aca="true" t="shared" si="1" ref="G9:L9">G6+G7+G8</f>
        <v>808</v>
      </c>
      <c r="H9" s="35">
        <f t="shared" si="1"/>
        <v>7</v>
      </c>
      <c r="I9" s="35">
        <f t="shared" si="1"/>
        <v>801</v>
      </c>
      <c r="J9" s="35">
        <f t="shared" si="1"/>
        <v>8</v>
      </c>
      <c r="K9" s="35">
        <f t="shared" si="1"/>
        <v>56</v>
      </c>
      <c r="L9" s="35">
        <f t="shared" si="1"/>
        <v>262</v>
      </c>
      <c r="M9" s="21">
        <f>I9/G9</f>
        <v>0.9913366336633663</v>
      </c>
      <c r="N9" s="21">
        <f>(K9+L9)/G9</f>
        <v>0.3935643564356436</v>
      </c>
      <c r="O9" s="49">
        <f aca="true" t="shared" si="2" ref="O9:T9">O6+O7+O8</f>
        <v>0</v>
      </c>
      <c r="P9" s="49">
        <f t="shared" si="2"/>
        <v>5</v>
      </c>
      <c r="Q9" s="49">
        <f t="shared" si="2"/>
        <v>72</v>
      </c>
      <c r="R9" s="49">
        <f t="shared" si="2"/>
        <v>3</v>
      </c>
      <c r="S9" s="49">
        <f t="shared" si="2"/>
        <v>1</v>
      </c>
      <c r="T9" s="49">
        <f t="shared" si="2"/>
        <v>5</v>
      </c>
    </row>
    <row r="10" spans="1:20" ht="16.5" thickTop="1">
      <c r="A10" s="127" t="s">
        <v>28</v>
      </c>
      <c r="B10" s="32" t="s">
        <v>15</v>
      </c>
      <c r="C10" s="47">
        <v>286</v>
      </c>
      <c r="D10" s="47">
        <v>2</v>
      </c>
      <c r="E10" s="47">
        <v>3</v>
      </c>
      <c r="F10" s="47">
        <f t="shared" si="0"/>
        <v>287</v>
      </c>
      <c r="G10" s="47">
        <v>212</v>
      </c>
      <c r="H10" s="47">
        <v>0</v>
      </c>
      <c r="I10" s="47">
        <v>212</v>
      </c>
      <c r="J10" s="47">
        <v>0</v>
      </c>
      <c r="K10" s="47">
        <v>31</v>
      </c>
      <c r="L10" s="47">
        <v>97</v>
      </c>
      <c r="M10" s="36">
        <f>I10/G10*100%</f>
        <v>1</v>
      </c>
      <c r="N10" s="37">
        <f>(K10+L10)/G10*100%</f>
        <v>0.6037735849056604</v>
      </c>
      <c r="O10" s="47">
        <v>0</v>
      </c>
      <c r="P10" s="52">
        <v>5</v>
      </c>
      <c r="Q10" s="52">
        <v>11</v>
      </c>
      <c r="R10" s="52">
        <v>0</v>
      </c>
      <c r="S10" s="52">
        <v>0</v>
      </c>
      <c r="T10" s="52">
        <v>0</v>
      </c>
    </row>
    <row r="11" spans="1:20" ht="15.75">
      <c r="A11" s="128"/>
      <c r="B11" s="17" t="s">
        <v>16</v>
      </c>
      <c r="C11" s="48">
        <v>334</v>
      </c>
      <c r="D11" s="48">
        <v>4</v>
      </c>
      <c r="E11" s="48">
        <v>6</v>
      </c>
      <c r="F11" s="48">
        <f t="shared" si="0"/>
        <v>336</v>
      </c>
      <c r="G11" s="48">
        <v>333</v>
      </c>
      <c r="H11" s="38">
        <v>3</v>
      </c>
      <c r="I11" s="48">
        <v>332</v>
      </c>
      <c r="J11" s="48">
        <v>4</v>
      </c>
      <c r="K11" s="48">
        <v>22</v>
      </c>
      <c r="L11" s="48">
        <v>84</v>
      </c>
      <c r="M11" s="39">
        <f>I11/G11*100%</f>
        <v>0.996996996996997</v>
      </c>
      <c r="N11" s="39">
        <f>(K11+L11)/G11*100%</f>
        <v>0.3183183183183183</v>
      </c>
      <c r="O11" s="48">
        <v>0</v>
      </c>
      <c r="P11" s="53">
        <v>5</v>
      </c>
      <c r="Q11" s="53">
        <v>21</v>
      </c>
      <c r="R11" s="53">
        <v>2</v>
      </c>
      <c r="S11" s="53">
        <v>1</v>
      </c>
      <c r="T11" s="53">
        <v>1</v>
      </c>
    </row>
    <row r="12" spans="1:20" ht="15.75">
      <c r="A12" s="128"/>
      <c r="B12" s="17" t="s">
        <v>17</v>
      </c>
      <c r="C12" s="48">
        <v>67</v>
      </c>
      <c r="D12" s="48">
        <v>1</v>
      </c>
      <c r="E12" s="48">
        <v>2</v>
      </c>
      <c r="F12" s="48">
        <f t="shared" si="0"/>
        <v>68</v>
      </c>
      <c r="G12" s="48">
        <v>68</v>
      </c>
      <c r="H12" s="48">
        <v>0</v>
      </c>
      <c r="I12" s="48">
        <v>68</v>
      </c>
      <c r="J12" s="48">
        <v>0</v>
      </c>
      <c r="K12" s="48">
        <v>10</v>
      </c>
      <c r="L12" s="48">
        <v>25</v>
      </c>
      <c r="M12" s="29">
        <f>I12/G12*100%</f>
        <v>1</v>
      </c>
      <c r="N12" s="39">
        <f>(K12+L12)/G12*100%</f>
        <v>0.5147058823529411</v>
      </c>
      <c r="O12" s="48">
        <v>0</v>
      </c>
      <c r="P12" s="53">
        <v>0</v>
      </c>
      <c r="Q12" s="53">
        <v>9</v>
      </c>
      <c r="R12" s="53">
        <v>0</v>
      </c>
      <c r="S12" s="53">
        <v>0</v>
      </c>
      <c r="T12" s="53">
        <v>0</v>
      </c>
    </row>
    <row r="13" spans="1:20" ht="16.5" thickBot="1">
      <c r="A13" s="129"/>
      <c r="B13" s="22" t="s">
        <v>14</v>
      </c>
      <c r="C13" s="49">
        <f>C10+C11+C12</f>
        <v>687</v>
      </c>
      <c r="D13" s="49">
        <f>D10+D11+D12</f>
        <v>7</v>
      </c>
      <c r="E13" s="49">
        <f>E10+E11+E12</f>
        <v>11</v>
      </c>
      <c r="F13" s="49">
        <f t="shared" si="0"/>
        <v>691</v>
      </c>
      <c r="G13" s="49">
        <f aca="true" t="shared" si="3" ref="G13:L13">G10+G11+G12</f>
        <v>613</v>
      </c>
      <c r="H13" s="49">
        <f t="shared" si="3"/>
        <v>3</v>
      </c>
      <c r="I13" s="49">
        <f t="shared" si="3"/>
        <v>612</v>
      </c>
      <c r="J13" s="49">
        <f t="shared" si="3"/>
        <v>4</v>
      </c>
      <c r="K13" s="49">
        <f t="shared" si="3"/>
        <v>63</v>
      </c>
      <c r="L13" s="49">
        <f t="shared" si="3"/>
        <v>206</v>
      </c>
      <c r="M13" s="21">
        <f>I13/G13</f>
        <v>0.99836867862969</v>
      </c>
      <c r="N13" s="23">
        <f>(K13+L13)/G13</f>
        <v>0.43882544861337686</v>
      </c>
      <c r="O13" s="49">
        <f aca="true" t="shared" si="4" ref="O13:T13">O10+O11+O12</f>
        <v>0</v>
      </c>
      <c r="P13" s="49">
        <f t="shared" si="4"/>
        <v>10</v>
      </c>
      <c r="Q13" s="49">
        <f t="shared" si="4"/>
        <v>41</v>
      </c>
      <c r="R13" s="49">
        <f t="shared" si="4"/>
        <v>2</v>
      </c>
      <c r="S13" s="49">
        <f t="shared" si="4"/>
        <v>1</v>
      </c>
      <c r="T13" s="49">
        <f t="shared" si="4"/>
        <v>1</v>
      </c>
    </row>
    <row r="14" spans="1:23" ht="16.5" thickTop="1">
      <c r="A14" s="127" t="s">
        <v>20</v>
      </c>
      <c r="B14" s="32" t="s">
        <v>15</v>
      </c>
      <c r="C14" s="47">
        <v>499</v>
      </c>
      <c r="D14" s="47">
        <v>7</v>
      </c>
      <c r="E14" s="47">
        <v>4</v>
      </c>
      <c r="F14" s="47">
        <f t="shared" si="0"/>
        <v>496</v>
      </c>
      <c r="G14" s="47">
        <v>217</v>
      </c>
      <c r="H14" s="47">
        <v>0</v>
      </c>
      <c r="I14" s="47">
        <v>217</v>
      </c>
      <c r="J14" s="47">
        <v>0</v>
      </c>
      <c r="K14" s="47">
        <v>31</v>
      </c>
      <c r="L14" s="47">
        <v>101</v>
      </c>
      <c r="M14" s="36">
        <f>I14/G14</f>
        <v>1</v>
      </c>
      <c r="N14" s="36">
        <f>(K14+L14)/G14</f>
        <v>0.6082949308755761</v>
      </c>
      <c r="O14" s="47">
        <v>0</v>
      </c>
      <c r="P14" s="52">
        <v>15</v>
      </c>
      <c r="Q14" s="52">
        <v>15</v>
      </c>
      <c r="R14" s="52">
        <v>0</v>
      </c>
      <c r="S14" s="52">
        <v>0</v>
      </c>
      <c r="T14" s="52">
        <v>0</v>
      </c>
      <c r="W14" s="19"/>
    </row>
    <row r="15" spans="1:20" ht="15.75">
      <c r="A15" s="128"/>
      <c r="B15" s="17" t="s">
        <v>16</v>
      </c>
      <c r="C15" s="48">
        <v>469</v>
      </c>
      <c r="D15" s="48">
        <v>9</v>
      </c>
      <c r="E15" s="48">
        <v>9</v>
      </c>
      <c r="F15" s="48">
        <f t="shared" si="0"/>
        <v>469</v>
      </c>
      <c r="G15" s="48">
        <v>467</v>
      </c>
      <c r="H15" s="48">
        <v>2</v>
      </c>
      <c r="I15" s="48">
        <v>459</v>
      </c>
      <c r="J15" s="48">
        <v>8</v>
      </c>
      <c r="K15" s="48">
        <v>13</v>
      </c>
      <c r="L15" s="48">
        <v>124</v>
      </c>
      <c r="M15" s="29">
        <f>I15/G15</f>
        <v>0.9828693790149893</v>
      </c>
      <c r="N15" s="29">
        <f>(K15+L15)/G15</f>
        <v>0.29336188436830835</v>
      </c>
      <c r="O15" s="48">
        <v>0</v>
      </c>
      <c r="P15" s="53">
        <v>4</v>
      </c>
      <c r="Q15" s="53">
        <v>7</v>
      </c>
      <c r="R15" s="53">
        <v>3</v>
      </c>
      <c r="S15" s="53">
        <v>4</v>
      </c>
      <c r="T15" s="54">
        <v>0</v>
      </c>
    </row>
    <row r="16" spans="1:20" ht="15.75">
      <c r="A16" s="128"/>
      <c r="B16" s="17" t="s">
        <v>17</v>
      </c>
      <c r="C16" s="48">
        <v>79</v>
      </c>
      <c r="D16" s="48">
        <v>4</v>
      </c>
      <c r="E16" s="48">
        <v>2</v>
      </c>
      <c r="F16" s="48">
        <f t="shared" si="0"/>
        <v>77</v>
      </c>
      <c r="G16" s="48">
        <v>77</v>
      </c>
      <c r="H16" s="48">
        <v>0</v>
      </c>
      <c r="I16" s="48">
        <v>70</v>
      </c>
      <c r="J16" s="48">
        <v>7</v>
      </c>
      <c r="K16" s="48">
        <v>0</v>
      </c>
      <c r="L16" s="48">
        <v>20</v>
      </c>
      <c r="M16" s="29">
        <f>I16/G16*100%</f>
        <v>0.9090909090909091</v>
      </c>
      <c r="N16" s="29">
        <f>(K16+L16)/G16*100%</f>
        <v>0.2597402597402597</v>
      </c>
      <c r="O16" s="48">
        <v>0</v>
      </c>
      <c r="P16" s="53">
        <v>1</v>
      </c>
      <c r="Q16" s="53">
        <v>2</v>
      </c>
      <c r="R16" s="53">
        <v>2</v>
      </c>
      <c r="S16" s="53">
        <v>3</v>
      </c>
      <c r="T16" s="53">
        <v>2</v>
      </c>
    </row>
    <row r="17" spans="1:21" ht="22.5" customHeight="1" thickBot="1">
      <c r="A17" s="129"/>
      <c r="B17" s="22" t="s">
        <v>14</v>
      </c>
      <c r="C17" s="49">
        <f>C14+C15+C16</f>
        <v>1047</v>
      </c>
      <c r="D17" s="49">
        <f>D14+D15+D16</f>
        <v>20</v>
      </c>
      <c r="E17" s="49">
        <f>E14+E15+E16</f>
        <v>15</v>
      </c>
      <c r="F17" s="49">
        <f t="shared" si="0"/>
        <v>1042</v>
      </c>
      <c r="G17" s="49">
        <f aca="true" t="shared" si="5" ref="G17:L17">G14+G15+G16</f>
        <v>761</v>
      </c>
      <c r="H17" s="49">
        <f t="shared" si="5"/>
        <v>2</v>
      </c>
      <c r="I17" s="49">
        <f t="shared" si="5"/>
        <v>746</v>
      </c>
      <c r="J17" s="49">
        <f t="shared" si="5"/>
        <v>15</v>
      </c>
      <c r="K17" s="49">
        <f t="shared" si="5"/>
        <v>44</v>
      </c>
      <c r="L17" s="49">
        <f t="shared" si="5"/>
        <v>245</v>
      </c>
      <c r="M17" s="21">
        <f>I17/G17</f>
        <v>0.9802890932982917</v>
      </c>
      <c r="N17" s="21">
        <f>(K17+L17)/G17</f>
        <v>0.3797634691195795</v>
      </c>
      <c r="O17" s="49">
        <f aca="true" t="shared" si="6" ref="O17:T17">O14+O15+O16</f>
        <v>0</v>
      </c>
      <c r="P17" s="49">
        <f t="shared" si="6"/>
        <v>20</v>
      </c>
      <c r="Q17" s="49">
        <f t="shared" si="6"/>
        <v>24</v>
      </c>
      <c r="R17" s="49">
        <f t="shared" si="6"/>
        <v>5</v>
      </c>
      <c r="S17" s="49">
        <f t="shared" si="6"/>
        <v>7</v>
      </c>
      <c r="T17" s="49">
        <f t="shared" si="6"/>
        <v>2</v>
      </c>
      <c r="U17" s="12"/>
    </row>
    <row r="18" spans="1:20" ht="22.5" customHeight="1" thickTop="1">
      <c r="A18" s="123" t="s">
        <v>37</v>
      </c>
      <c r="B18" s="47" t="s">
        <v>15</v>
      </c>
      <c r="C18" s="47">
        <v>209</v>
      </c>
      <c r="D18" s="47">
        <v>0</v>
      </c>
      <c r="E18" s="47">
        <v>2</v>
      </c>
      <c r="F18" s="47">
        <f t="shared" si="0"/>
        <v>211</v>
      </c>
      <c r="G18" s="47">
        <v>157</v>
      </c>
      <c r="H18" s="47">
        <v>0</v>
      </c>
      <c r="I18" s="47">
        <v>130</v>
      </c>
      <c r="J18" s="47">
        <v>1</v>
      </c>
      <c r="K18" s="47">
        <v>21</v>
      </c>
      <c r="L18" s="47">
        <v>70</v>
      </c>
      <c r="M18" s="36">
        <f>I18/G18</f>
        <v>0.8280254777070064</v>
      </c>
      <c r="N18" s="45">
        <f>(K18+L18)/G18*100%</f>
        <v>0.5796178343949044</v>
      </c>
      <c r="O18" s="47">
        <v>0</v>
      </c>
      <c r="P18" s="47">
        <v>1</v>
      </c>
      <c r="Q18" s="47">
        <v>12</v>
      </c>
      <c r="R18" s="47">
        <v>0</v>
      </c>
      <c r="S18" s="47">
        <v>1</v>
      </c>
      <c r="T18" s="47">
        <v>0</v>
      </c>
    </row>
    <row r="19" spans="1:20" ht="22.5" customHeight="1">
      <c r="A19" s="123"/>
      <c r="B19" s="48" t="s">
        <v>16</v>
      </c>
      <c r="C19" s="48">
        <v>240</v>
      </c>
      <c r="D19" s="48">
        <v>6</v>
      </c>
      <c r="E19" s="48">
        <v>2</v>
      </c>
      <c r="F19" s="48">
        <f t="shared" si="0"/>
        <v>236</v>
      </c>
      <c r="G19" s="48">
        <v>234</v>
      </c>
      <c r="H19" s="48">
        <v>2</v>
      </c>
      <c r="I19" s="48">
        <v>232</v>
      </c>
      <c r="J19" s="48">
        <v>2</v>
      </c>
      <c r="K19" s="48">
        <v>15</v>
      </c>
      <c r="L19" s="48">
        <v>91</v>
      </c>
      <c r="M19" s="44">
        <f>I19/G19*100%</f>
        <v>0.9914529914529915</v>
      </c>
      <c r="N19" s="29">
        <f>(K19+L19)/G19*100%</f>
        <v>0.452991452991453</v>
      </c>
      <c r="O19" s="48">
        <v>0</v>
      </c>
      <c r="P19" s="48">
        <v>2</v>
      </c>
      <c r="Q19" s="48">
        <v>9</v>
      </c>
      <c r="R19" s="48">
        <v>1</v>
      </c>
      <c r="S19" s="48">
        <v>0</v>
      </c>
      <c r="T19" s="48">
        <v>1</v>
      </c>
    </row>
    <row r="20" spans="1:20" ht="22.5" customHeight="1">
      <c r="A20" s="123"/>
      <c r="B20" s="48" t="s">
        <v>17</v>
      </c>
      <c r="C20" s="48">
        <v>32</v>
      </c>
      <c r="D20" s="48">
        <v>0</v>
      </c>
      <c r="E20" s="48">
        <v>2</v>
      </c>
      <c r="F20" s="48">
        <f t="shared" si="0"/>
        <v>34</v>
      </c>
      <c r="G20" s="48">
        <v>31</v>
      </c>
      <c r="H20" s="48">
        <v>3</v>
      </c>
      <c r="I20" s="48">
        <v>27</v>
      </c>
      <c r="J20" s="48">
        <v>7</v>
      </c>
      <c r="K20" s="48">
        <v>4</v>
      </c>
      <c r="L20" s="48">
        <v>7</v>
      </c>
      <c r="M20" s="29">
        <f>I20/G20*100%</f>
        <v>0.8709677419354839</v>
      </c>
      <c r="N20" s="29">
        <f>(K20+L20)/G20*100%</f>
        <v>0.3548387096774194</v>
      </c>
      <c r="O20" s="48">
        <v>0</v>
      </c>
      <c r="P20" s="48">
        <v>0</v>
      </c>
      <c r="Q20" s="48">
        <v>0</v>
      </c>
      <c r="R20" s="48">
        <v>2</v>
      </c>
      <c r="S20" s="48">
        <v>0</v>
      </c>
      <c r="T20" s="48">
        <v>4</v>
      </c>
    </row>
    <row r="21" spans="1:20" ht="22.5" customHeight="1" thickBot="1">
      <c r="A21" s="124"/>
      <c r="B21" s="22" t="s">
        <v>14</v>
      </c>
      <c r="C21" s="49">
        <f>C18+C19+C20</f>
        <v>481</v>
      </c>
      <c r="D21" s="49">
        <f>D18+D19+D20</f>
        <v>6</v>
      </c>
      <c r="E21" s="49">
        <f>E18+E19+E20</f>
        <v>6</v>
      </c>
      <c r="F21" s="49">
        <f>C21-D21+E21</f>
        <v>481</v>
      </c>
      <c r="G21" s="49">
        <f aca="true" t="shared" si="7" ref="G21:L21">G18+G19+G20</f>
        <v>422</v>
      </c>
      <c r="H21" s="49">
        <f t="shared" si="7"/>
        <v>5</v>
      </c>
      <c r="I21" s="49">
        <f t="shared" si="7"/>
        <v>389</v>
      </c>
      <c r="J21" s="49">
        <f t="shared" si="7"/>
        <v>10</v>
      </c>
      <c r="K21" s="49">
        <f t="shared" si="7"/>
        <v>40</v>
      </c>
      <c r="L21" s="49">
        <f t="shared" si="7"/>
        <v>168</v>
      </c>
      <c r="M21" s="21">
        <f>I21/G21</f>
        <v>0.9218009478672986</v>
      </c>
      <c r="N21" s="21">
        <f>(K21+L21)/G21</f>
        <v>0.4928909952606635</v>
      </c>
      <c r="O21" s="49">
        <f aca="true" t="shared" si="8" ref="O21:T21">O18+O19+O20</f>
        <v>0</v>
      </c>
      <c r="P21" s="49">
        <f t="shared" si="8"/>
        <v>3</v>
      </c>
      <c r="Q21" s="49">
        <f t="shared" si="8"/>
        <v>21</v>
      </c>
      <c r="R21" s="49">
        <f t="shared" si="8"/>
        <v>3</v>
      </c>
      <c r="S21" s="49">
        <f t="shared" si="8"/>
        <v>1</v>
      </c>
      <c r="T21" s="49">
        <f t="shared" si="8"/>
        <v>5</v>
      </c>
    </row>
    <row r="22" spans="1:20" ht="16.5" thickTop="1">
      <c r="A22" s="127" t="s">
        <v>18</v>
      </c>
      <c r="B22" s="32" t="s">
        <v>15</v>
      </c>
      <c r="C22" s="47">
        <v>584</v>
      </c>
      <c r="D22" s="47">
        <v>6</v>
      </c>
      <c r="E22" s="47">
        <v>3</v>
      </c>
      <c r="F22" s="47">
        <f t="shared" si="0"/>
        <v>581</v>
      </c>
      <c r="G22" s="47">
        <v>286</v>
      </c>
      <c r="H22" s="47">
        <v>0</v>
      </c>
      <c r="I22" s="47">
        <v>284</v>
      </c>
      <c r="J22" s="47">
        <v>2</v>
      </c>
      <c r="K22" s="47">
        <v>36</v>
      </c>
      <c r="L22" s="47">
        <v>124</v>
      </c>
      <c r="M22" s="36">
        <f>I22/G22*100%</f>
        <v>0.993006993006993</v>
      </c>
      <c r="N22" s="36">
        <f>(K22+L22)/G22*100%</f>
        <v>0.5594405594405595</v>
      </c>
      <c r="O22" s="47">
        <v>0</v>
      </c>
      <c r="P22" s="52">
        <v>5</v>
      </c>
      <c r="Q22" s="52">
        <v>38</v>
      </c>
      <c r="R22" s="52">
        <v>2</v>
      </c>
      <c r="S22" s="52">
        <v>0</v>
      </c>
      <c r="T22" s="52">
        <v>0</v>
      </c>
    </row>
    <row r="23" spans="1:20" ht="15.75">
      <c r="A23" s="128"/>
      <c r="B23" s="17" t="s">
        <v>16</v>
      </c>
      <c r="C23" s="48">
        <v>630</v>
      </c>
      <c r="D23" s="48">
        <v>6</v>
      </c>
      <c r="E23" s="48">
        <v>4</v>
      </c>
      <c r="F23" s="48">
        <f t="shared" si="0"/>
        <v>628</v>
      </c>
      <c r="G23" s="48">
        <v>627</v>
      </c>
      <c r="H23" s="48">
        <v>1</v>
      </c>
      <c r="I23" s="48">
        <v>620</v>
      </c>
      <c r="J23" s="48">
        <v>7</v>
      </c>
      <c r="K23" s="48">
        <v>45</v>
      </c>
      <c r="L23" s="48">
        <v>209</v>
      </c>
      <c r="M23" s="39">
        <f>I23/G23*100%</f>
        <v>0.988835725677831</v>
      </c>
      <c r="N23" s="39">
        <f>(K23+L23)/G23*100%</f>
        <v>0.405103668261563</v>
      </c>
      <c r="O23" s="48">
        <v>0</v>
      </c>
      <c r="P23" s="53">
        <v>4</v>
      </c>
      <c r="Q23" s="53">
        <v>29</v>
      </c>
      <c r="R23" s="53">
        <v>7</v>
      </c>
      <c r="S23" s="53">
        <v>0</v>
      </c>
      <c r="T23" s="53">
        <v>0</v>
      </c>
    </row>
    <row r="24" spans="1:21" ht="15.75">
      <c r="A24" s="128"/>
      <c r="B24" s="17" t="s">
        <v>17</v>
      </c>
      <c r="C24" s="48">
        <v>124</v>
      </c>
      <c r="D24" s="48">
        <v>0</v>
      </c>
      <c r="E24" s="48">
        <v>1</v>
      </c>
      <c r="F24" s="48">
        <f t="shared" si="0"/>
        <v>125</v>
      </c>
      <c r="G24" s="48">
        <v>124</v>
      </c>
      <c r="H24" s="48">
        <v>1</v>
      </c>
      <c r="I24" s="48">
        <v>123</v>
      </c>
      <c r="J24" s="48">
        <v>1</v>
      </c>
      <c r="K24" s="48">
        <v>10</v>
      </c>
      <c r="L24" s="48">
        <v>55</v>
      </c>
      <c r="M24" s="39">
        <f>I24/G24*100%</f>
        <v>0.9919354838709677</v>
      </c>
      <c r="N24" s="39">
        <f>(K24+L24)/G24*100%</f>
        <v>0.5241935483870968</v>
      </c>
      <c r="O24" s="48">
        <v>0</v>
      </c>
      <c r="P24" s="53">
        <v>0</v>
      </c>
      <c r="Q24" s="53">
        <v>4</v>
      </c>
      <c r="R24" s="53">
        <v>0</v>
      </c>
      <c r="S24" s="53">
        <v>1</v>
      </c>
      <c r="T24" s="53">
        <v>0</v>
      </c>
      <c r="U24" t="s">
        <v>36</v>
      </c>
    </row>
    <row r="25" spans="1:20" ht="16.5" thickBot="1">
      <c r="A25" s="129"/>
      <c r="B25" s="22" t="s">
        <v>14</v>
      </c>
      <c r="C25" s="49">
        <f>C22+C23+C24</f>
        <v>1338</v>
      </c>
      <c r="D25" s="49">
        <f>D22+D23+D24</f>
        <v>12</v>
      </c>
      <c r="E25" s="49">
        <f>E22+E23+E24</f>
        <v>8</v>
      </c>
      <c r="F25" s="49">
        <f>C25-D25+E25</f>
        <v>1334</v>
      </c>
      <c r="G25" s="49">
        <f aca="true" t="shared" si="9" ref="G25:L25">G22+G23+G24</f>
        <v>1037</v>
      </c>
      <c r="H25" s="49">
        <f t="shared" si="9"/>
        <v>2</v>
      </c>
      <c r="I25" s="49">
        <f t="shared" si="9"/>
        <v>1027</v>
      </c>
      <c r="J25" s="49">
        <f t="shared" si="9"/>
        <v>10</v>
      </c>
      <c r="K25" s="49">
        <f t="shared" si="9"/>
        <v>91</v>
      </c>
      <c r="L25" s="49">
        <f t="shared" si="9"/>
        <v>388</v>
      </c>
      <c r="M25" s="21">
        <f>I25/G25</f>
        <v>0.9903567984570878</v>
      </c>
      <c r="N25" s="21">
        <f>(K25+L25)/G25</f>
        <v>0.46190935390549664</v>
      </c>
      <c r="O25" s="49">
        <v>0</v>
      </c>
      <c r="P25" s="49">
        <f>P22+P23+P24</f>
        <v>9</v>
      </c>
      <c r="Q25" s="49">
        <f>Q22+Q23+Q24</f>
        <v>71</v>
      </c>
      <c r="R25" s="55">
        <f>R22+R23+R24</f>
        <v>9</v>
      </c>
      <c r="S25" s="49">
        <f>S22+S23+S24</f>
        <v>1</v>
      </c>
      <c r="T25" s="49">
        <f>T22+T23+T24</f>
        <v>0</v>
      </c>
    </row>
    <row r="26" spans="1:20" ht="16.5" thickTop="1">
      <c r="A26" s="130" t="s">
        <v>29</v>
      </c>
      <c r="B26" s="32" t="s">
        <v>15</v>
      </c>
      <c r="C26" s="47">
        <v>458</v>
      </c>
      <c r="D26" s="47">
        <v>5</v>
      </c>
      <c r="E26" s="47">
        <v>5</v>
      </c>
      <c r="F26" s="47">
        <f t="shared" si="0"/>
        <v>458</v>
      </c>
      <c r="G26" s="47">
        <v>216</v>
      </c>
      <c r="H26" s="47">
        <v>0</v>
      </c>
      <c r="I26" s="47">
        <v>216</v>
      </c>
      <c r="J26" s="47">
        <v>0</v>
      </c>
      <c r="K26" s="47">
        <v>18</v>
      </c>
      <c r="L26" s="47">
        <v>84</v>
      </c>
      <c r="M26" s="37">
        <f>I26/G26*100%</f>
        <v>1</v>
      </c>
      <c r="N26" s="36">
        <f>(K26+L26)/G26*100%</f>
        <v>0.4722222222222222</v>
      </c>
      <c r="O26" s="47">
        <v>0</v>
      </c>
      <c r="P26" s="52">
        <v>11</v>
      </c>
      <c r="Q26" s="52">
        <v>16</v>
      </c>
      <c r="R26" s="52">
        <v>0</v>
      </c>
      <c r="S26" s="52">
        <v>0</v>
      </c>
      <c r="T26" s="52">
        <v>0</v>
      </c>
    </row>
    <row r="27" spans="1:20" ht="15.75">
      <c r="A27" s="131"/>
      <c r="B27" s="17" t="s">
        <v>16</v>
      </c>
      <c r="C27" s="48">
        <v>515</v>
      </c>
      <c r="D27" s="48">
        <v>5</v>
      </c>
      <c r="E27" s="48">
        <v>10</v>
      </c>
      <c r="F27" s="48">
        <f t="shared" si="0"/>
        <v>520</v>
      </c>
      <c r="G27" s="48">
        <v>520</v>
      </c>
      <c r="H27" s="48">
        <v>0</v>
      </c>
      <c r="I27" s="48">
        <v>519</v>
      </c>
      <c r="J27" s="48">
        <v>1</v>
      </c>
      <c r="K27" s="48">
        <v>30</v>
      </c>
      <c r="L27" s="48">
        <v>154</v>
      </c>
      <c r="M27" s="44">
        <f>519/520</f>
        <v>0.9980769230769231</v>
      </c>
      <c r="N27" s="44">
        <f>(K27+L27)/G27*100%</f>
        <v>0.35384615384615387</v>
      </c>
      <c r="O27" s="48">
        <v>0</v>
      </c>
      <c r="P27" s="53">
        <v>10</v>
      </c>
      <c r="Q27" s="53">
        <v>11</v>
      </c>
      <c r="R27" s="53">
        <v>0</v>
      </c>
      <c r="S27" s="53">
        <v>0</v>
      </c>
      <c r="T27" s="53">
        <v>1</v>
      </c>
    </row>
    <row r="28" spans="1:20" ht="15.75">
      <c r="A28" s="131"/>
      <c r="B28" s="17" t="s">
        <v>17</v>
      </c>
      <c r="C28" s="48">
        <v>104</v>
      </c>
      <c r="D28" s="48">
        <v>1</v>
      </c>
      <c r="E28" s="48">
        <v>3</v>
      </c>
      <c r="F28" s="48">
        <f t="shared" si="0"/>
        <v>106</v>
      </c>
      <c r="G28" s="48">
        <v>106</v>
      </c>
      <c r="H28" s="48">
        <v>0</v>
      </c>
      <c r="I28" s="48">
        <v>105</v>
      </c>
      <c r="J28" s="48">
        <v>1</v>
      </c>
      <c r="K28" s="48">
        <v>6</v>
      </c>
      <c r="L28" s="48">
        <v>44</v>
      </c>
      <c r="M28" s="44">
        <f>I28/G28*100%</f>
        <v>0.9905660377358491</v>
      </c>
      <c r="N28" s="39">
        <f>(K28+L28)/G28*100%</f>
        <v>0.4716981132075472</v>
      </c>
      <c r="O28" s="48">
        <v>0</v>
      </c>
      <c r="P28" s="53">
        <v>2</v>
      </c>
      <c r="Q28" s="53">
        <v>9</v>
      </c>
      <c r="R28" s="53">
        <v>0</v>
      </c>
      <c r="S28" s="53">
        <v>1</v>
      </c>
      <c r="T28" s="53">
        <v>0</v>
      </c>
    </row>
    <row r="29" spans="1:20" ht="16.5" thickBot="1">
      <c r="A29" s="132"/>
      <c r="B29" s="22" t="s">
        <v>14</v>
      </c>
      <c r="C29" s="49">
        <f>C26+C27+C28</f>
        <v>1077</v>
      </c>
      <c r="D29" s="49">
        <f>D26+D27+D28</f>
        <v>11</v>
      </c>
      <c r="E29" s="49">
        <f>E26+E27+E28</f>
        <v>18</v>
      </c>
      <c r="F29" s="49">
        <f>C29-D29+E29</f>
        <v>1084</v>
      </c>
      <c r="G29" s="49">
        <f aca="true" t="shared" si="10" ref="G29:L29">G26+G27+G28</f>
        <v>842</v>
      </c>
      <c r="H29" s="49">
        <f t="shared" si="10"/>
        <v>0</v>
      </c>
      <c r="I29" s="49">
        <f t="shared" si="10"/>
        <v>840</v>
      </c>
      <c r="J29" s="49">
        <f t="shared" si="10"/>
        <v>2</v>
      </c>
      <c r="K29" s="49">
        <f t="shared" si="10"/>
        <v>54</v>
      </c>
      <c r="L29" s="49">
        <f t="shared" si="10"/>
        <v>282</v>
      </c>
      <c r="M29" s="21">
        <f>I29/G29</f>
        <v>0.997624703087886</v>
      </c>
      <c r="N29" s="21">
        <f>(K29+L29)/G29</f>
        <v>0.3990498812351544</v>
      </c>
      <c r="O29" s="49">
        <f aca="true" t="shared" si="11" ref="O29:T29">O26+O27+O28</f>
        <v>0</v>
      </c>
      <c r="P29" s="49">
        <f t="shared" si="11"/>
        <v>23</v>
      </c>
      <c r="Q29" s="49">
        <f t="shared" si="11"/>
        <v>36</v>
      </c>
      <c r="R29" s="49">
        <f t="shared" si="11"/>
        <v>0</v>
      </c>
      <c r="S29" s="49">
        <f t="shared" si="11"/>
        <v>1</v>
      </c>
      <c r="T29" s="49">
        <f t="shared" si="11"/>
        <v>1</v>
      </c>
    </row>
    <row r="30" spans="1:20" ht="15.75" customHeight="1" thickTop="1">
      <c r="A30" s="125" t="s">
        <v>19</v>
      </c>
      <c r="B30" s="40" t="s">
        <v>15</v>
      </c>
      <c r="C30" s="59">
        <f aca="true" t="shared" si="12" ref="C30:D32">C6+C10+C14+C18+C22+C26</f>
        <v>2443</v>
      </c>
      <c r="D30" s="59">
        <f t="shared" si="12"/>
        <v>25</v>
      </c>
      <c r="E30" s="59">
        <f aca="true" t="shared" si="13" ref="E30:F32">E6+E10+E14+E18+E22+E26</f>
        <v>23</v>
      </c>
      <c r="F30" s="59">
        <f t="shared" si="13"/>
        <v>2441</v>
      </c>
      <c r="G30" s="59">
        <f aca="true" t="shared" si="14" ref="G30:L32">G6+G10+G14+G18+G22+G26</f>
        <v>1390</v>
      </c>
      <c r="H30" s="59">
        <f t="shared" si="14"/>
        <v>2</v>
      </c>
      <c r="I30" s="59">
        <f t="shared" si="14"/>
        <v>1360</v>
      </c>
      <c r="J30" s="59">
        <f t="shared" si="14"/>
        <v>5</v>
      </c>
      <c r="K30" s="59">
        <f t="shared" si="14"/>
        <v>167</v>
      </c>
      <c r="L30" s="59">
        <f t="shared" si="14"/>
        <v>621</v>
      </c>
      <c r="M30" s="61">
        <f>I30/G30</f>
        <v>0.9784172661870504</v>
      </c>
      <c r="N30" s="61">
        <f>(K30+L30)/G30*100%</f>
        <v>0.5669064748201439</v>
      </c>
      <c r="O30" s="59">
        <f aca="true" t="shared" si="15" ref="O30:T32">O6+O10+O14+O18+O22+O26</f>
        <v>0</v>
      </c>
      <c r="P30" s="59">
        <f t="shared" si="15"/>
        <v>40</v>
      </c>
      <c r="Q30" s="59">
        <f t="shared" si="15"/>
        <v>125</v>
      </c>
      <c r="R30" s="59">
        <f t="shared" si="15"/>
        <v>2</v>
      </c>
      <c r="S30" s="59">
        <f t="shared" si="15"/>
        <v>1</v>
      </c>
      <c r="T30" s="59">
        <f t="shared" si="15"/>
        <v>2</v>
      </c>
    </row>
    <row r="31" spans="1:20" ht="15.75">
      <c r="A31" s="125"/>
      <c r="B31" s="41" t="s">
        <v>16</v>
      </c>
      <c r="C31" s="42">
        <f t="shared" si="12"/>
        <v>2607</v>
      </c>
      <c r="D31" s="46">
        <f t="shared" si="12"/>
        <v>35</v>
      </c>
      <c r="E31" s="46">
        <f t="shared" si="13"/>
        <v>32</v>
      </c>
      <c r="F31" s="46">
        <f t="shared" si="13"/>
        <v>2604</v>
      </c>
      <c r="G31" s="46">
        <f t="shared" si="14"/>
        <v>2593</v>
      </c>
      <c r="H31" s="46">
        <f t="shared" si="14"/>
        <v>11</v>
      </c>
      <c r="I31" s="46">
        <f t="shared" si="14"/>
        <v>2569</v>
      </c>
      <c r="J31" s="46">
        <f t="shared" si="14"/>
        <v>27</v>
      </c>
      <c r="K31" s="46">
        <f t="shared" si="14"/>
        <v>145</v>
      </c>
      <c r="L31" s="46">
        <f t="shared" si="14"/>
        <v>759</v>
      </c>
      <c r="M31" s="62">
        <f>I31/G31</f>
        <v>0.9907443116081759</v>
      </c>
      <c r="N31" s="62">
        <f>(K31+L31)/G31*100%</f>
        <v>0.348630929425376</v>
      </c>
      <c r="O31" s="46">
        <f t="shared" si="15"/>
        <v>0</v>
      </c>
      <c r="P31" s="46">
        <f t="shared" si="15"/>
        <v>27</v>
      </c>
      <c r="Q31" s="46">
        <f t="shared" si="15"/>
        <v>104</v>
      </c>
      <c r="R31" s="46">
        <f t="shared" si="15"/>
        <v>15</v>
      </c>
      <c r="S31" s="46">
        <f t="shared" si="15"/>
        <v>6</v>
      </c>
      <c r="T31" s="46">
        <f t="shared" si="15"/>
        <v>5</v>
      </c>
    </row>
    <row r="32" spans="1:20" ht="15.75">
      <c r="A32" s="125"/>
      <c r="B32" s="41" t="s">
        <v>17</v>
      </c>
      <c r="C32" s="42">
        <f t="shared" si="12"/>
        <v>504</v>
      </c>
      <c r="D32" s="46">
        <f t="shared" si="12"/>
        <v>8</v>
      </c>
      <c r="E32" s="46">
        <f t="shared" si="13"/>
        <v>10</v>
      </c>
      <c r="F32" s="46">
        <f t="shared" si="13"/>
        <v>506</v>
      </c>
      <c r="G32" s="46">
        <f t="shared" si="14"/>
        <v>500</v>
      </c>
      <c r="H32" s="46">
        <f t="shared" si="14"/>
        <v>6</v>
      </c>
      <c r="I32" s="46">
        <f t="shared" si="14"/>
        <v>486</v>
      </c>
      <c r="J32" s="46">
        <f t="shared" si="14"/>
        <v>17</v>
      </c>
      <c r="K32" s="46">
        <f t="shared" si="14"/>
        <v>36</v>
      </c>
      <c r="L32" s="46">
        <f t="shared" si="14"/>
        <v>171</v>
      </c>
      <c r="M32" s="63">
        <f>I32/G32</f>
        <v>0.972</v>
      </c>
      <c r="N32" s="63">
        <f>(K32+L32)/G32*100%</f>
        <v>0.414</v>
      </c>
      <c r="O32" s="46">
        <f t="shared" si="15"/>
        <v>0</v>
      </c>
      <c r="P32" s="46">
        <f t="shared" si="15"/>
        <v>3</v>
      </c>
      <c r="Q32" s="46">
        <f t="shared" si="15"/>
        <v>36</v>
      </c>
      <c r="R32" s="46">
        <f t="shared" si="15"/>
        <v>5</v>
      </c>
      <c r="S32" s="46">
        <f t="shared" si="15"/>
        <v>5</v>
      </c>
      <c r="T32" s="46">
        <f t="shared" si="15"/>
        <v>7</v>
      </c>
    </row>
    <row r="33" spans="1:20" ht="16.5" thickBot="1">
      <c r="A33" s="126"/>
      <c r="B33" s="41" t="s">
        <v>38</v>
      </c>
      <c r="C33" s="64">
        <f>C30+C31+C32</f>
        <v>5554</v>
      </c>
      <c r="D33" s="56">
        <f>D30+D31+D32</f>
        <v>68</v>
      </c>
      <c r="E33" s="56">
        <f>E30+E31+E32</f>
        <v>65</v>
      </c>
      <c r="F33" s="56">
        <f>F30+F31+F32</f>
        <v>5551</v>
      </c>
      <c r="G33" s="56">
        <f aca="true" t="shared" si="16" ref="G33:L33">G30+G31+G32</f>
        <v>4483</v>
      </c>
      <c r="H33" s="56">
        <f t="shared" si="16"/>
        <v>19</v>
      </c>
      <c r="I33" s="56">
        <f t="shared" si="16"/>
        <v>4415</v>
      </c>
      <c r="J33" s="56">
        <f t="shared" si="16"/>
        <v>49</v>
      </c>
      <c r="K33" s="56">
        <f t="shared" si="16"/>
        <v>348</v>
      </c>
      <c r="L33" s="56">
        <f t="shared" si="16"/>
        <v>1551</v>
      </c>
      <c r="M33" s="65">
        <f>I33/G33</f>
        <v>0.9848315859915235</v>
      </c>
      <c r="N33" s="65">
        <f>(K33+L33)/G33*100%</f>
        <v>0.42360026767789427</v>
      </c>
      <c r="O33" s="56">
        <f aca="true" t="shared" si="17" ref="O33:T33">O30+O31+O32</f>
        <v>0</v>
      </c>
      <c r="P33" s="56">
        <f t="shared" si="17"/>
        <v>70</v>
      </c>
      <c r="Q33" s="56">
        <f t="shared" si="17"/>
        <v>265</v>
      </c>
      <c r="R33" s="56">
        <f t="shared" si="17"/>
        <v>22</v>
      </c>
      <c r="S33" s="56">
        <f t="shared" si="17"/>
        <v>12</v>
      </c>
      <c r="T33" s="56">
        <f t="shared" si="17"/>
        <v>14</v>
      </c>
    </row>
    <row r="34" spans="1:20" ht="0.75" customHeight="1" thickBot="1" thickTop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5"/>
      <c r="O34" s="27"/>
      <c r="P34" s="28"/>
      <c r="Q34" s="28"/>
      <c r="R34" s="28"/>
      <c r="S34" s="28"/>
      <c r="T34" s="28"/>
    </row>
    <row r="35" spans="1:20" ht="13.5" thickTop="1">
      <c r="A35" s="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3"/>
      <c r="Q35" s="13"/>
      <c r="R35" s="13"/>
      <c r="S35" s="13"/>
      <c r="T35" s="11"/>
    </row>
    <row r="36" spans="1:20" ht="12.75">
      <c r="A36" s="8"/>
      <c r="B36" s="8"/>
      <c r="C36" s="8"/>
      <c r="D36" s="8"/>
      <c r="E36" s="8"/>
      <c r="F36" s="8"/>
      <c r="G36" s="8"/>
      <c r="H36" s="8"/>
      <c r="I36" s="13"/>
      <c r="J36" s="13"/>
      <c r="K36" s="13"/>
      <c r="L36" s="13"/>
      <c r="M36" s="13"/>
      <c r="N36" s="13"/>
      <c r="O36" s="13"/>
      <c r="P36" s="13"/>
      <c r="Q36" s="14"/>
      <c r="R36" s="15"/>
      <c r="S36" s="13"/>
      <c r="T36" s="11"/>
    </row>
    <row r="37" spans="2:20" ht="15.75">
      <c r="B37" s="8"/>
      <c r="C37" s="6"/>
      <c r="D37" s="8"/>
      <c r="E37" s="8"/>
      <c r="F37" s="8"/>
      <c r="G37" s="8"/>
      <c r="H37" s="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</row>
    <row r="38" spans="2:20" ht="12.75">
      <c r="B38" s="8"/>
      <c r="C38" s="8"/>
      <c r="D38" s="8"/>
      <c r="E38" s="8"/>
      <c r="F38" s="8"/>
      <c r="G38" s="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1"/>
    </row>
    <row r="39" spans="2:20" ht="12.75">
      <c r="B39" s="8"/>
      <c r="C39" s="8"/>
      <c r="D39" s="8"/>
      <c r="E39" s="8"/>
      <c r="F39" s="8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1"/>
    </row>
    <row r="40" spans="2:20" ht="12.75">
      <c r="B40" s="8"/>
      <c r="C40" s="8"/>
      <c r="D40" s="8"/>
      <c r="E40" s="8"/>
      <c r="F40" s="8"/>
      <c r="G40" s="10"/>
      <c r="H40" s="1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</row>
    <row r="41" spans="2:20" ht="12.75">
      <c r="B41" s="8"/>
      <c r="C41" s="8"/>
      <c r="D41" s="8"/>
      <c r="E41" s="8"/>
      <c r="F41" s="8"/>
      <c r="G41" s="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</row>
    <row r="42" spans="2:20" ht="12.75">
      <c r="B42" s="8"/>
      <c r="C42" s="8"/>
      <c r="D42" s="8"/>
      <c r="E42" s="8"/>
      <c r="F42" s="8"/>
      <c r="G42" s="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1"/>
    </row>
    <row r="43" spans="2:20" ht="12.75">
      <c r="B43" s="8"/>
      <c r="C43" s="8"/>
      <c r="D43" s="8"/>
      <c r="E43" s="8"/>
      <c r="F43" s="8"/>
      <c r="G43" s="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"/>
    </row>
    <row r="44" spans="2:19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2:19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19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2:19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19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2:19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19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19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19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2:19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2:19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2:19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2:19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2:19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2:19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2:19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2:19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2:19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</sheetData>
  <sheetProtection/>
  <mergeCells count="23">
    <mergeCell ref="A30:A33"/>
    <mergeCell ref="A6:A9"/>
    <mergeCell ref="A10:A13"/>
    <mergeCell ref="A14:A17"/>
    <mergeCell ref="A18:A21"/>
    <mergeCell ref="A22:A25"/>
    <mergeCell ref="A26:A29"/>
    <mergeCell ref="I4:I5"/>
    <mergeCell ref="J4:J5"/>
    <mergeCell ref="K4:L4"/>
    <mergeCell ref="M4:M5"/>
    <mergeCell ref="N4:N5"/>
    <mergeCell ref="O4:O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2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3" max="13" width="12.28125" style="0" customWidth="1"/>
    <col min="14" max="14" width="9.57421875" style="0" bestFit="1" customWidth="1"/>
  </cols>
  <sheetData>
    <row r="1" spans="1:20" ht="15.75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"/>
      <c r="Q1" s="7"/>
      <c r="R1" s="7"/>
      <c r="S1" s="7"/>
      <c r="T1" s="7"/>
    </row>
    <row r="2" spans="1:20" ht="15.7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63">
      <c r="A3" s="134" t="s">
        <v>1</v>
      </c>
      <c r="B3" s="120" t="s">
        <v>2</v>
      </c>
      <c r="C3" s="120" t="s">
        <v>30</v>
      </c>
      <c r="D3" s="120" t="s">
        <v>3</v>
      </c>
      <c r="E3" s="120" t="s">
        <v>4</v>
      </c>
      <c r="F3" s="120" t="s">
        <v>31</v>
      </c>
      <c r="G3" s="120" t="s">
        <v>5</v>
      </c>
      <c r="H3" s="120" t="s">
        <v>6</v>
      </c>
      <c r="I3" s="120" t="s">
        <v>7</v>
      </c>
      <c r="J3" s="120" t="s">
        <v>8</v>
      </c>
      <c r="K3" s="122" t="s">
        <v>9</v>
      </c>
      <c r="L3" s="122"/>
      <c r="M3" s="120" t="s">
        <v>10</v>
      </c>
      <c r="N3" s="120" t="s">
        <v>11</v>
      </c>
      <c r="O3" s="136" t="s">
        <v>12</v>
      </c>
      <c r="P3" s="50" t="s">
        <v>33</v>
      </c>
      <c r="Q3" s="50" t="s">
        <v>34</v>
      </c>
      <c r="R3" s="50" t="s">
        <v>35</v>
      </c>
      <c r="S3" s="50" t="s">
        <v>32</v>
      </c>
      <c r="T3" s="50" t="s">
        <v>39</v>
      </c>
    </row>
    <row r="4" spans="1:20" ht="32.25" thickBot="1">
      <c r="A4" s="135"/>
      <c r="B4" s="121"/>
      <c r="C4" s="121"/>
      <c r="D4" s="121"/>
      <c r="E4" s="121"/>
      <c r="F4" s="121"/>
      <c r="G4" s="121"/>
      <c r="H4" s="121"/>
      <c r="I4" s="121"/>
      <c r="J4" s="121"/>
      <c r="K4" s="31" t="s">
        <v>27</v>
      </c>
      <c r="L4" s="31" t="s">
        <v>13</v>
      </c>
      <c r="M4" s="121"/>
      <c r="N4" s="121"/>
      <c r="O4" s="137"/>
      <c r="P4" s="51"/>
      <c r="Q4" s="51"/>
      <c r="R4" s="51"/>
      <c r="S4" s="51"/>
      <c r="T4" s="51"/>
    </row>
    <row r="5" spans="1:20" ht="16.5" thickTop="1">
      <c r="A5" s="138" t="s">
        <v>21</v>
      </c>
      <c r="B5" s="40" t="s">
        <v>15</v>
      </c>
      <c r="C5" s="66">
        <v>408</v>
      </c>
      <c r="D5" s="66">
        <v>12</v>
      </c>
      <c r="E5" s="66">
        <v>3</v>
      </c>
      <c r="F5" s="66">
        <f>C5-D5+E5</f>
        <v>399</v>
      </c>
      <c r="G5" s="66">
        <v>295</v>
      </c>
      <c r="H5" s="66">
        <v>2</v>
      </c>
      <c r="I5" s="66">
        <v>294</v>
      </c>
      <c r="J5" s="66">
        <v>3</v>
      </c>
      <c r="K5" s="66">
        <v>30</v>
      </c>
      <c r="L5" s="66">
        <v>145</v>
      </c>
      <c r="M5" s="61">
        <f>I5/G5</f>
        <v>0.9966101694915255</v>
      </c>
      <c r="N5" s="61">
        <f>(K5+L5)/G5</f>
        <v>0.5932203389830508</v>
      </c>
      <c r="O5" s="66">
        <v>0</v>
      </c>
      <c r="P5" s="69">
        <v>6</v>
      </c>
      <c r="Q5" s="69">
        <v>17</v>
      </c>
      <c r="R5" s="69">
        <v>3</v>
      </c>
      <c r="S5" s="69">
        <v>0</v>
      </c>
      <c r="T5" s="69">
        <v>0</v>
      </c>
    </row>
    <row r="6" spans="1:20" ht="15.75">
      <c r="A6" s="134"/>
      <c r="B6" s="41" t="s">
        <v>16</v>
      </c>
      <c r="C6" s="67">
        <v>415</v>
      </c>
      <c r="D6" s="67">
        <v>4</v>
      </c>
      <c r="E6" s="67">
        <v>5</v>
      </c>
      <c r="F6" s="67">
        <f>C6-D6+E6</f>
        <v>416</v>
      </c>
      <c r="G6" s="67">
        <v>415</v>
      </c>
      <c r="H6" s="67">
        <v>1</v>
      </c>
      <c r="I6" s="67">
        <v>407</v>
      </c>
      <c r="J6" s="67">
        <v>8</v>
      </c>
      <c r="K6" s="67">
        <v>18</v>
      </c>
      <c r="L6" s="67">
        <v>107</v>
      </c>
      <c r="M6" s="62">
        <f>I6/G6</f>
        <v>0.980722891566265</v>
      </c>
      <c r="N6" s="62">
        <f>(K6+L6)/G6</f>
        <v>0.30120481927710846</v>
      </c>
      <c r="O6" s="46">
        <v>0</v>
      </c>
      <c r="P6" s="70">
        <v>3</v>
      </c>
      <c r="Q6" s="70">
        <v>39</v>
      </c>
      <c r="R6" s="70">
        <v>0</v>
      </c>
      <c r="S6" s="70">
        <v>4</v>
      </c>
      <c r="T6" s="70">
        <v>4</v>
      </c>
    </row>
    <row r="7" spans="1:20" ht="15.75">
      <c r="A7" s="134"/>
      <c r="B7" s="41" t="s">
        <v>17</v>
      </c>
      <c r="C7" s="67">
        <v>96</v>
      </c>
      <c r="D7" s="67">
        <v>3</v>
      </c>
      <c r="E7" s="67">
        <v>1</v>
      </c>
      <c r="F7" s="67">
        <f aca="true" t="shared" si="0" ref="F7:F27">C7-D7+E7</f>
        <v>94</v>
      </c>
      <c r="G7" s="67"/>
      <c r="H7" s="67"/>
      <c r="I7" s="67"/>
      <c r="J7" s="67"/>
      <c r="K7" s="67"/>
      <c r="L7" s="67"/>
      <c r="M7" s="62"/>
      <c r="N7" s="71"/>
      <c r="O7" s="46">
        <v>0</v>
      </c>
      <c r="P7" s="70">
        <v>0</v>
      </c>
      <c r="Q7" s="70"/>
      <c r="R7" s="70"/>
      <c r="S7" s="70"/>
      <c r="T7" s="70"/>
    </row>
    <row r="8" spans="1:20" ht="16.5" thickBot="1">
      <c r="A8" s="135"/>
      <c r="B8" s="72" t="s">
        <v>14</v>
      </c>
      <c r="C8" s="73">
        <f>C5+C6+C7</f>
        <v>919</v>
      </c>
      <c r="D8" s="73">
        <f>D5+D6+D7</f>
        <v>19</v>
      </c>
      <c r="E8" s="73">
        <f>E5+E6+E7</f>
        <v>9</v>
      </c>
      <c r="F8" s="73">
        <f t="shared" si="0"/>
        <v>909</v>
      </c>
      <c r="G8" s="73">
        <f aca="true" t="shared" si="1" ref="G8:L8">G5+G6+G7</f>
        <v>710</v>
      </c>
      <c r="H8" s="73">
        <f t="shared" si="1"/>
        <v>3</v>
      </c>
      <c r="I8" s="73">
        <f t="shared" si="1"/>
        <v>701</v>
      </c>
      <c r="J8" s="73">
        <f t="shared" si="1"/>
        <v>11</v>
      </c>
      <c r="K8" s="73">
        <f t="shared" si="1"/>
        <v>48</v>
      </c>
      <c r="L8" s="73">
        <f t="shared" si="1"/>
        <v>252</v>
      </c>
      <c r="M8" s="74">
        <f>I8/G8</f>
        <v>0.9873239436619718</v>
      </c>
      <c r="N8" s="74">
        <f>(K8+L8)/G8</f>
        <v>0.4225352112676056</v>
      </c>
      <c r="O8" s="31">
        <f aca="true" t="shared" si="2" ref="O8:T8">O5+O6+O7</f>
        <v>0</v>
      </c>
      <c r="P8" s="31">
        <f t="shared" si="2"/>
        <v>9</v>
      </c>
      <c r="Q8" s="31">
        <f t="shared" si="2"/>
        <v>56</v>
      </c>
      <c r="R8" s="31">
        <f t="shared" si="2"/>
        <v>3</v>
      </c>
      <c r="S8" s="31">
        <f t="shared" si="2"/>
        <v>4</v>
      </c>
      <c r="T8" s="31">
        <f t="shared" si="2"/>
        <v>4</v>
      </c>
    </row>
    <row r="9" spans="1:20" ht="16.5" thickTop="1">
      <c r="A9" s="138" t="s">
        <v>28</v>
      </c>
      <c r="B9" s="40" t="s">
        <v>15</v>
      </c>
      <c r="C9" s="66">
        <v>287</v>
      </c>
      <c r="D9" s="66">
        <v>3</v>
      </c>
      <c r="E9" s="66">
        <v>11</v>
      </c>
      <c r="F9" s="66">
        <f t="shared" si="0"/>
        <v>295</v>
      </c>
      <c r="G9" s="66">
        <v>218</v>
      </c>
      <c r="H9" s="66">
        <v>0</v>
      </c>
      <c r="I9" s="66">
        <v>213</v>
      </c>
      <c r="J9" s="66">
        <v>5</v>
      </c>
      <c r="K9" s="66">
        <v>33</v>
      </c>
      <c r="L9" s="66">
        <v>90</v>
      </c>
      <c r="M9" s="75">
        <f>I9/G9*100%</f>
        <v>0.9770642201834863</v>
      </c>
      <c r="N9" s="75">
        <f>(K9+L9)/G9*100%</f>
        <v>0.5642201834862385</v>
      </c>
      <c r="O9" s="66">
        <v>0</v>
      </c>
      <c r="P9" s="69">
        <v>5</v>
      </c>
      <c r="Q9" s="69">
        <v>21</v>
      </c>
      <c r="R9" s="69">
        <v>2</v>
      </c>
      <c r="S9" s="69">
        <v>2</v>
      </c>
      <c r="T9" s="69">
        <v>1</v>
      </c>
    </row>
    <row r="10" spans="1:20" ht="15.75">
      <c r="A10" s="134"/>
      <c r="B10" s="41" t="s">
        <v>16</v>
      </c>
      <c r="C10" s="46">
        <v>336</v>
      </c>
      <c r="D10" s="46">
        <v>5</v>
      </c>
      <c r="E10" s="46">
        <v>13</v>
      </c>
      <c r="F10" s="46">
        <f t="shared" si="0"/>
        <v>344</v>
      </c>
      <c r="G10" s="46">
        <v>344</v>
      </c>
      <c r="H10" s="76">
        <v>0</v>
      </c>
      <c r="I10" s="46">
        <v>339</v>
      </c>
      <c r="J10" s="46">
        <v>5</v>
      </c>
      <c r="K10" s="46">
        <v>24</v>
      </c>
      <c r="L10" s="46">
        <v>87</v>
      </c>
      <c r="M10" s="77">
        <f>I10/G10*100%</f>
        <v>0.9854651162790697</v>
      </c>
      <c r="N10" s="77">
        <f>(K10+L10)/G10*100%</f>
        <v>0.3226744186046512</v>
      </c>
      <c r="O10" s="46">
        <v>0</v>
      </c>
      <c r="P10" s="70">
        <v>5</v>
      </c>
      <c r="Q10" s="70">
        <v>14</v>
      </c>
      <c r="R10" s="70">
        <v>0</v>
      </c>
      <c r="S10" s="70">
        <v>1</v>
      </c>
      <c r="T10" s="70">
        <v>4</v>
      </c>
    </row>
    <row r="11" spans="1:20" ht="15.75">
      <c r="A11" s="134"/>
      <c r="B11" s="41" t="s">
        <v>17</v>
      </c>
      <c r="C11" s="46">
        <v>68</v>
      </c>
      <c r="D11" s="46">
        <v>0</v>
      </c>
      <c r="E11" s="46">
        <v>0</v>
      </c>
      <c r="F11" s="46">
        <f t="shared" si="0"/>
        <v>68</v>
      </c>
      <c r="G11" s="46"/>
      <c r="H11" s="46"/>
      <c r="I11" s="46"/>
      <c r="J11" s="46"/>
      <c r="K11" s="46"/>
      <c r="L11" s="46"/>
      <c r="M11" s="63"/>
      <c r="N11" s="71"/>
      <c r="O11" s="46">
        <v>0</v>
      </c>
      <c r="P11" s="70">
        <v>0</v>
      </c>
      <c r="Q11" s="70"/>
      <c r="R11" s="70"/>
      <c r="S11" s="70"/>
      <c r="T11" s="70"/>
    </row>
    <row r="12" spans="1:20" ht="16.5" thickBot="1">
      <c r="A12" s="135"/>
      <c r="B12" s="72" t="s">
        <v>14</v>
      </c>
      <c r="C12" s="31">
        <f>C9+C10+C11</f>
        <v>691</v>
      </c>
      <c r="D12" s="31">
        <f>D9+D10+D11</f>
        <v>8</v>
      </c>
      <c r="E12" s="31">
        <f>E9+E10+E11</f>
        <v>24</v>
      </c>
      <c r="F12" s="31">
        <f t="shared" si="0"/>
        <v>707</v>
      </c>
      <c r="G12" s="31">
        <f aca="true" t="shared" si="3" ref="G12:L12">G9+G10+G11</f>
        <v>562</v>
      </c>
      <c r="H12" s="31">
        <f t="shared" si="3"/>
        <v>0</v>
      </c>
      <c r="I12" s="31">
        <f t="shared" si="3"/>
        <v>552</v>
      </c>
      <c r="J12" s="31">
        <f t="shared" si="3"/>
        <v>10</v>
      </c>
      <c r="K12" s="31">
        <f t="shared" si="3"/>
        <v>57</v>
      </c>
      <c r="L12" s="31">
        <f t="shared" si="3"/>
        <v>177</v>
      </c>
      <c r="M12" s="74">
        <f>I12/G12</f>
        <v>0.9822064056939501</v>
      </c>
      <c r="N12" s="78">
        <f>(K12+L12)/G12</f>
        <v>0.41637010676156583</v>
      </c>
      <c r="O12" s="31">
        <f aca="true" t="shared" si="4" ref="O12:T12">O9+O10+O11</f>
        <v>0</v>
      </c>
      <c r="P12" s="31">
        <f t="shared" si="4"/>
        <v>10</v>
      </c>
      <c r="Q12" s="31">
        <f t="shared" si="4"/>
        <v>35</v>
      </c>
      <c r="R12" s="31">
        <f t="shared" si="4"/>
        <v>2</v>
      </c>
      <c r="S12" s="31">
        <f t="shared" si="4"/>
        <v>3</v>
      </c>
      <c r="T12" s="31">
        <f t="shared" si="4"/>
        <v>5</v>
      </c>
    </row>
    <row r="13" spans="1:20" ht="16.5" thickTop="1">
      <c r="A13" s="138" t="s">
        <v>20</v>
      </c>
      <c r="B13" s="40" t="s">
        <v>15</v>
      </c>
      <c r="C13" s="66">
        <v>496</v>
      </c>
      <c r="D13" s="66">
        <v>4</v>
      </c>
      <c r="E13" s="66">
        <v>6</v>
      </c>
      <c r="F13" s="66">
        <f t="shared" si="0"/>
        <v>498</v>
      </c>
      <c r="G13" s="66">
        <v>347</v>
      </c>
      <c r="H13" s="66">
        <v>0</v>
      </c>
      <c r="I13" s="66">
        <v>346</v>
      </c>
      <c r="J13" s="66">
        <v>1</v>
      </c>
      <c r="K13" s="66">
        <v>42</v>
      </c>
      <c r="L13" s="66">
        <v>157</v>
      </c>
      <c r="M13" s="75">
        <f>I13/G13</f>
        <v>0.9971181556195965</v>
      </c>
      <c r="N13" s="75">
        <f>(K13+L13)/G13</f>
        <v>0.5734870317002881</v>
      </c>
      <c r="O13" s="66">
        <v>0</v>
      </c>
      <c r="P13" s="69">
        <v>14</v>
      </c>
      <c r="Q13" s="69">
        <v>25</v>
      </c>
      <c r="R13" s="69">
        <v>0</v>
      </c>
      <c r="S13" s="69">
        <v>1</v>
      </c>
      <c r="T13" s="69">
        <v>0</v>
      </c>
    </row>
    <row r="14" spans="1:20" ht="15.75">
      <c r="A14" s="134"/>
      <c r="B14" s="41" t="s">
        <v>16</v>
      </c>
      <c r="C14" s="46">
        <v>469</v>
      </c>
      <c r="D14" s="46">
        <v>4</v>
      </c>
      <c r="E14" s="46">
        <v>9</v>
      </c>
      <c r="F14" s="46">
        <f t="shared" si="0"/>
        <v>474</v>
      </c>
      <c r="G14" s="46">
        <v>474</v>
      </c>
      <c r="H14" s="46">
        <v>0</v>
      </c>
      <c r="I14" s="46">
        <v>467</v>
      </c>
      <c r="J14" s="46">
        <v>7</v>
      </c>
      <c r="K14" s="46">
        <v>14</v>
      </c>
      <c r="L14" s="46">
        <v>119</v>
      </c>
      <c r="M14" s="77">
        <f>I14/G14</f>
        <v>0.9852320675105485</v>
      </c>
      <c r="N14" s="77">
        <f>(K14+L14)/G14</f>
        <v>0.2805907172995781</v>
      </c>
      <c r="O14" s="46">
        <v>0</v>
      </c>
      <c r="P14" s="70">
        <v>4</v>
      </c>
      <c r="Q14" s="70">
        <v>12</v>
      </c>
      <c r="R14" s="70">
        <v>1</v>
      </c>
      <c r="S14" s="70">
        <v>5</v>
      </c>
      <c r="T14" s="79">
        <v>0</v>
      </c>
    </row>
    <row r="15" spans="1:20" ht="15.75">
      <c r="A15" s="134"/>
      <c r="B15" s="41" t="s">
        <v>17</v>
      </c>
      <c r="C15" s="46">
        <v>77</v>
      </c>
      <c r="D15" s="46">
        <v>2</v>
      </c>
      <c r="E15" s="46">
        <v>0</v>
      </c>
      <c r="F15" s="46">
        <f t="shared" si="0"/>
        <v>75</v>
      </c>
      <c r="G15" s="46"/>
      <c r="H15" s="46"/>
      <c r="I15" s="46"/>
      <c r="J15" s="46"/>
      <c r="K15" s="46"/>
      <c r="L15" s="46"/>
      <c r="M15" s="63"/>
      <c r="N15" s="63"/>
      <c r="O15" s="46">
        <v>0</v>
      </c>
      <c r="P15" s="70">
        <v>0</v>
      </c>
      <c r="Q15" s="70"/>
      <c r="R15" s="70"/>
      <c r="S15" s="70"/>
      <c r="T15" s="70"/>
    </row>
    <row r="16" spans="1:20" ht="16.5" thickBot="1">
      <c r="A16" s="135"/>
      <c r="B16" s="72" t="s">
        <v>14</v>
      </c>
      <c r="C16" s="31">
        <f>C13+C14+C15</f>
        <v>1042</v>
      </c>
      <c r="D16" s="31">
        <f>D13+D14+D15</f>
        <v>10</v>
      </c>
      <c r="E16" s="31">
        <f>E13+E14+E15</f>
        <v>15</v>
      </c>
      <c r="F16" s="31">
        <f t="shared" si="0"/>
        <v>1047</v>
      </c>
      <c r="G16" s="31">
        <f aca="true" t="shared" si="5" ref="G16:L16">G13+G14+G15</f>
        <v>821</v>
      </c>
      <c r="H16" s="31">
        <f t="shared" si="5"/>
        <v>0</v>
      </c>
      <c r="I16" s="31">
        <f t="shared" si="5"/>
        <v>813</v>
      </c>
      <c r="J16" s="31">
        <f t="shared" si="5"/>
        <v>8</v>
      </c>
      <c r="K16" s="31">
        <f t="shared" si="5"/>
        <v>56</v>
      </c>
      <c r="L16" s="31">
        <f t="shared" si="5"/>
        <v>276</v>
      </c>
      <c r="M16" s="74">
        <f>I16/G16</f>
        <v>0.9902557856272838</v>
      </c>
      <c r="N16" s="74">
        <f>(K16+L16)/G16</f>
        <v>0.4043848964677223</v>
      </c>
      <c r="O16" s="31">
        <f aca="true" t="shared" si="6" ref="O16:T16">O13+O14+O15</f>
        <v>0</v>
      </c>
      <c r="P16" s="31">
        <f t="shared" si="6"/>
        <v>18</v>
      </c>
      <c r="Q16" s="31">
        <f t="shared" si="6"/>
        <v>37</v>
      </c>
      <c r="R16" s="31">
        <f t="shared" si="6"/>
        <v>1</v>
      </c>
      <c r="S16" s="31">
        <f t="shared" si="6"/>
        <v>6</v>
      </c>
      <c r="T16" s="31">
        <f t="shared" si="6"/>
        <v>0</v>
      </c>
    </row>
    <row r="17" spans="1:20" ht="16.5" thickTop="1">
      <c r="A17" s="139" t="s">
        <v>37</v>
      </c>
      <c r="B17" s="66" t="s">
        <v>15</v>
      </c>
      <c r="C17" s="66">
        <v>211</v>
      </c>
      <c r="D17" s="66">
        <v>1</v>
      </c>
      <c r="E17" s="66">
        <v>3</v>
      </c>
      <c r="F17" s="66">
        <f t="shared" si="0"/>
        <v>213</v>
      </c>
      <c r="G17" s="66">
        <v>159</v>
      </c>
      <c r="H17" s="66">
        <v>0</v>
      </c>
      <c r="I17" s="66">
        <v>159</v>
      </c>
      <c r="J17" s="66">
        <v>0</v>
      </c>
      <c r="K17" s="66">
        <v>23</v>
      </c>
      <c r="L17" s="66">
        <v>77</v>
      </c>
      <c r="M17" s="80">
        <f>I17/G17*100%</f>
        <v>1</v>
      </c>
      <c r="N17" s="75">
        <f>(K17+L17)/G17*100%</f>
        <v>0.6289308176100629</v>
      </c>
      <c r="O17" s="66">
        <v>0</v>
      </c>
      <c r="P17" s="66">
        <v>2</v>
      </c>
      <c r="Q17" s="66">
        <v>7</v>
      </c>
      <c r="R17" s="66">
        <v>0</v>
      </c>
      <c r="S17" s="66">
        <v>0</v>
      </c>
      <c r="T17" s="66">
        <v>0</v>
      </c>
    </row>
    <row r="18" spans="1:20" ht="15.75">
      <c r="A18" s="139"/>
      <c r="B18" s="46" t="s">
        <v>16</v>
      </c>
      <c r="C18" s="46">
        <v>236</v>
      </c>
      <c r="D18" s="46">
        <v>2</v>
      </c>
      <c r="E18" s="46">
        <v>5</v>
      </c>
      <c r="F18" s="46">
        <f t="shared" si="0"/>
        <v>239</v>
      </c>
      <c r="G18" s="46">
        <v>236</v>
      </c>
      <c r="H18" s="46">
        <v>3</v>
      </c>
      <c r="I18" s="46">
        <v>233</v>
      </c>
      <c r="J18" s="46">
        <v>6</v>
      </c>
      <c r="K18" s="46">
        <v>15</v>
      </c>
      <c r="L18" s="46">
        <v>89</v>
      </c>
      <c r="M18" s="77">
        <f>I18/G18*100%</f>
        <v>0.9872881355932204</v>
      </c>
      <c r="N18" s="63">
        <f>(K18+L18)/G18*100%</f>
        <v>0.4406779661016949</v>
      </c>
      <c r="O18" s="46">
        <v>0</v>
      </c>
      <c r="P18" s="46">
        <v>0</v>
      </c>
      <c r="Q18" s="46">
        <v>11</v>
      </c>
      <c r="R18" s="46">
        <v>2</v>
      </c>
      <c r="S18" s="46">
        <v>3</v>
      </c>
      <c r="T18" s="46">
        <v>0</v>
      </c>
    </row>
    <row r="19" spans="1:20" ht="15.75">
      <c r="A19" s="139"/>
      <c r="B19" s="46" t="s">
        <v>17</v>
      </c>
      <c r="C19" s="46">
        <v>34</v>
      </c>
      <c r="D19" s="46">
        <v>0</v>
      </c>
      <c r="E19" s="46">
        <v>0</v>
      </c>
      <c r="F19" s="46">
        <f t="shared" si="0"/>
        <v>34</v>
      </c>
      <c r="G19" s="46"/>
      <c r="H19" s="46"/>
      <c r="I19" s="46"/>
      <c r="J19" s="46"/>
      <c r="K19" s="46"/>
      <c r="L19" s="46"/>
      <c r="M19" s="63"/>
      <c r="N19" s="63"/>
      <c r="O19" s="46">
        <v>0</v>
      </c>
      <c r="P19" s="46">
        <v>0</v>
      </c>
      <c r="Q19" s="46"/>
      <c r="R19" s="46"/>
      <c r="S19" s="46"/>
      <c r="T19" s="46"/>
    </row>
    <row r="20" spans="1:20" ht="16.5" thickBot="1">
      <c r="A20" s="140"/>
      <c r="B20" s="72" t="s">
        <v>14</v>
      </c>
      <c r="C20" s="31">
        <f>C17+C18+C19</f>
        <v>481</v>
      </c>
      <c r="D20" s="31">
        <f>D17+D18+D19</f>
        <v>3</v>
      </c>
      <c r="E20" s="31">
        <f>E17+E18+E19</f>
        <v>8</v>
      </c>
      <c r="F20" s="31">
        <f>C20-D20+E20</f>
        <v>486</v>
      </c>
      <c r="G20" s="31">
        <f aca="true" t="shared" si="7" ref="G20:L20">G17+G18+G19</f>
        <v>395</v>
      </c>
      <c r="H20" s="31">
        <f t="shared" si="7"/>
        <v>3</v>
      </c>
      <c r="I20" s="31">
        <f t="shared" si="7"/>
        <v>392</v>
      </c>
      <c r="J20" s="31">
        <f t="shared" si="7"/>
        <v>6</v>
      </c>
      <c r="K20" s="31">
        <f t="shared" si="7"/>
        <v>38</v>
      </c>
      <c r="L20" s="31">
        <f t="shared" si="7"/>
        <v>166</v>
      </c>
      <c r="M20" s="74">
        <f>I20/G20</f>
        <v>0.9924050632911392</v>
      </c>
      <c r="N20" s="74">
        <f>(K20+L20)/G20</f>
        <v>0.5164556962025316</v>
      </c>
      <c r="O20" s="31">
        <f aca="true" t="shared" si="8" ref="O20:T20">O17+O18+O19</f>
        <v>0</v>
      </c>
      <c r="P20" s="31">
        <f t="shared" si="8"/>
        <v>2</v>
      </c>
      <c r="Q20" s="31">
        <f t="shared" si="8"/>
        <v>18</v>
      </c>
      <c r="R20" s="31">
        <f t="shared" si="8"/>
        <v>2</v>
      </c>
      <c r="S20" s="31">
        <f t="shared" si="8"/>
        <v>3</v>
      </c>
      <c r="T20" s="31">
        <f t="shared" si="8"/>
        <v>0</v>
      </c>
    </row>
    <row r="21" spans="1:20" ht="16.5" thickTop="1">
      <c r="A21" s="138" t="s">
        <v>18</v>
      </c>
      <c r="B21" s="40" t="s">
        <v>15</v>
      </c>
      <c r="C21" s="66">
        <v>581</v>
      </c>
      <c r="D21" s="66">
        <v>4</v>
      </c>
      <c r="E21" s="66">
        <v>5</v>
      </c>
      <c r="F21" s="66">
        <f t="shared" si="0"/>
        <v>582</v>
      </c>
      <c r="G21" s="66">
        <v>434</v>
      </c>
      <c r="H21" s="66">
        <v>0</v>
      </c>
      <c r="I21" s="66">
        <v>429</v>
      </c>
      <c r="J21" s="66">
        <v>5</v>
      </c>
      <c r="K21" s="66">
        <v>43</v>
      </c>
      <c r="L21" s="66">
        <v>216</v>
      </c>
      <c r="M21" s="75">
        <f>I21/G21*100%</f>
        <v>0.988479262672811</v>
      </c>
      <c r="N21" s="75">
        <f>(K21+L21)/G21*100%</f>
        <v>0.5967741935483871</v>
      </c>
      <c r="O21" s="66">
        <v>0</v>
      </c>
      <c r="P21" s="69">
        <v>5</v>
      </c>
      <c r="Q21" s="69">
        <v>42</v>
      </c>
      <c r="R21" s="69">
        <v>3</v>
      </c>
      <c r="S21" s="69">
        <v>0</v>
      </c>
      <c r="T21" s="69">
        <v>2</v>
      </c>
    </row>
    <row r="22" spans="1:20" ht="15.75">
      <c r="A22" s="134"/>
      <c r="B22" s="41" t="s">
        <v>16</v>
      </c>
      <c r="C22" s="46">
        <v>628</v>
      </c>
      <c r="D22" s="46">
        <v>2</v>
      </c>
      <c r="E22" s="46">
        <v>4</v>
      </c>
      <c r="F22" s="46">
        <f t="shared" si="0"/>
        <v>630</v>
      </c>
      <c r="G22" s="46">
        <v>630</v>
      </c>
      <c r="H22" s="46">
        <v>0</v>
      </c>
      <c r="I22" s="46">
        <v>621</v>
      </c>
      <c r="J22" s="46">
        <v>9</v>
      </c>
      <c r="K22" s="46">
        <v>39</v>
      </c>
      <c r="L22" s="46">
        <v>203</v>
      </c>
      <c r="M22" s="77">
        <f>I22/G22*100%</f>
        <v>0.9857142857142858</v>
      </c>
      <c r="N22" s="77">
        <f>(K22+L22)/G22*100%</f>
        <v>0.38412698412698415</v>
      </c>
      <c r="O22" s="46">
        <v>0</v>
      </c>
      <c r="P22" s="70">
        <v>4</v>
      </c>
      <c r="Q22" s="70">
        <v>67</v>
      </c>
      <c r="R22" s="70">
        <v>2</v>
      </c>
      <c r="S22" s="70">
        <v>3</v>
      </c>
      <c r="T22" s="70">
        <v>4</v>
      </c>
    </row>
    <row r="23" spans="1:20" ht="15.75">
      <c r="A23" s="134"/>
      <c r="B23" s="41" t="s">
        <v>17</v>
      </c>
      <c r="C23" s="46">
        <v>125</v>
      </c>
      <c r="D23" s="46">
        <v>1</v>
      </c>
      <c r="E23" s="46">
        <v>0</v>
      </c>
      <c r="F23" s="46">
        <f t="shared" si="0"/>
        <v>124</v>
      </c>
      <c r="G23" s="46"/>
      <c r="H23" s="46"/>
      <c r="I23" s="46"/>
      <c r="J23" s="46"/>
      <c r="K23" s="46"/>
      <c r="L23" s="46"/>
      <c r="M23" s="71"/>
      <c r="N23" s="71"/>
      <c r="O23" s="46">
        <v>0</v>
      </c>
      <c r="P23" s="70">
        <v>0</v>
      </c>
      <c r="Q23" s="70"/>
      <c r="R23" s="70"/>
      <c r="S23" s="70"/>
      <c r="T23" s="70"/>
    </row>
    <row r="24" spans="1:20" ht="16.5" thickBot="1">
      <c r="A24" s="135"/>
      <c r="B24" s="72" t="s">
        <v>14</v>
      </c>
      <c r="C24" s="31">
        <f>C21+C22+C23</f>
        <v>1334</v>
      </c>
      <c r="D24" s="31">
        <f>D21+D22+D23</f>
        <v>7</v>
      </c>
      <c r="E24" s="31">
        <f>E21+E22+E23</f>
        <v>9</v>
      </c>
      <c r="F24" s="31">
        <f>C24-D24+E24</f>
        <v>1336</v>
      </c>
      <c r="G24" s="31">
        <f aca="true" t="shared" si="9" ref="G24:L24">G21+G22+G23</f>
        <v>1064</v>
      </c>
      <c r="H24" s="31">
        <f t="shared" si="9"/>
        <v>0</v>
      </c>
      <c r="I24" s="31">
        <f t="shared" si="9"/>
        <v>1050</v>
      </c>
      <c r="J24" s="31">
        <f t="shared" si="9"/>
        <v>14</v>
      </c>
      <c r="K24" s="31">
        <f t="shared" si="9"/>
        <v>82</v>
      </c>
      <c r="L24" s="31">
        <f t="shared" si="9"/>
        <v>419</v>
      </c>
      <c r="M24" s="74">
        <f>I24/G24</f>
        <v>0.9868421052631579</v>
      </c>
      <c r="N24" s="74">
        <f>(K24+L24)/G24</f>
        <v>0.4708646616541353</v>
      </c>
      <c r="O24" s="31">
        <v>0</v>
      </c>
      <c r="P24" s="31">
        <f>P21+P22+P23</f>
        <v>9</v>
      </c>
      <c r="Q24" s="31">
        <f>Q21+Q22+Q23</f>
        <v>109</v>
      </c>
      <c r="R24" s="81">
        <f>R21+R22+R23</f>
        <v>5</v>
      </c>
      <c r="S24" s="31">
        <f>S21+S22+S23</f>
        <v>3</v>
      </c>
      <c r="T24" s="31">
        <f>T21+T22+T23</f>
        <v>6</v>
      </c>
    </row>
    <row r="25" spans="1:20" ht="16.5" thickTop="1">
      <c r="A25" s="126" t="s">
        <v>29</v>
      </c>
      <c r="B25" s="40" t="s">
        <v>15</v>
      </c>
      <c r="C25" s="66">
        <v>458</v>
      </c>
      <c r="D25" s="66">
        <v>2</v>
      </c>
      <c r="E25" s="66">
        <v>5</v>
      </c>
      <c r="F25" s="66">
        <f t="shared" si="0"/>
        <v>461</v>
      </c>
      <c r="G25" s="66">
        <v>344</v>
      </c>
      <c r="H25" s="66">
        <v>0</v>
      </c>
      <c r="I25" s="66">
        <v>343</v>
      </c>
      <c r="J25" s="66">
        <v>1</v>
      </c>
      <c r="K25" s="66">
        <v>39</v>
      </c>
      <c r="L25" s="66">
        <v>148</v>
      </c>
      <c r="M25" s="75">
        <f>I25/G25</f>
        <v>0.997093023255814</v>
      </c>
      <c r="N25" s="82">
        <f>(K25+L25)/G25*100%</f>
        <v>0.5436046511627907</v>
      </c>
      <c r="O25" s="66">
        <v>0</v>
      </c>
      <c r="P25" s="69">
        <v>10</v>
      </c>
      <c r="Q25" s="69">
        <v>15</v>
      </c>
      <c r="R25" s="69">
        <v>0</v>
      </c>
      <c r="S25" s="69">
        <v>0</v>
      </c>
      <c r="T25" s="69">
        <v>1</v>
      </c>
    </row>
    <row r="26" spans="1:20" ht="15.75">
      <c r="A26" s="122"/>
      <c r="B26" s="41" t="s">
        <v>16</v>
      </c>
      <c r="C26" s="46">
        <v>520</v>
      </c>
      <c r="D26" s="46">
        <v>5</v>
      </c>
      <c r="E26" s="46">
        <v>5</v>
      </c>
      <c r="F26" s="46">
        <f t="shared" si="0"/>
        <v>520</v>
      </c>
      <c r="G26" s="46">
        <v>520</v>
      </c>
      <c r="H26" s="46">
        <v>0</v>
      </c>
      <c r="I26" s="46">
        <v>520</v>
      </c>
      <c r="J26" s="46">
        <v>0</v>
      </c>
      <c r="K26" s="46">
        <v>28</v>
      </c>
      <c r="L26" s="46">
        <v>154</v>
      </c>
      <c r="M26" s="77">
        <f>I26/G26</f>
        <v>1</v>
      </c>
      <c r="N26" s="77">
        <f>(K26+L26)/G26</f>
        <v>0.35</v>
      </c>
      <c r="O26" s="46">
        <v>0</v>
      </c>
      <c r="P26" s="70">
        <v>10</v>
      </c>
      <c r="Q26" s="70">
        <v>33</v>
      </c>
      <c r="R26" s="70">
        <v>0</v>
      </c>
      <c r="S26" s="70">
        <v>0</v>
      </c>
      <c r="T26" s="70">
        <v>0</v>
      </c>
    </row>
    <row r="27" spans="1:20" ht="15.75">
      <c r="A27" s="122"/>
      <c r="B27" s="41" t="s">
        <v>17</v>
      </c>
      <c r="C27" s="46">
        <v>106</v>
      </c>
      <c r="D27" s="46">
        <v>1</v>
      </c>
      <c r="E27" s="46">
        <v>0</v>
      </c>
      <c r="F27" s="46">
        <f t="shared" si="0"/>
        <v>105</v>
      </c>
      <c r="G27" s="46"/>
      <c r="H27" s="46"/>
      <c r="I27" s="46"/>
      <c r="J27" s="46"/>
      <c r="K27" s="46"/>
      <c r="L27" s="46"/>
      <c r="M27" s="77"/>
      <c r="N27" s="71"/>
      <c r="O27" s="46">
        <v>0</v>
      </c>
      <c r="P27" s="70">
        <v>2</v>
      </c>
      <c r="Q27" s="70"/>
      <c r="R27" s="70"/>
      <c r="S27" s="70"/>
      <c r="T27" s="70"/>
    </row>
    <row r="28" spans="1:20" ht="16.5" thickBot="1">
      <c r="A28" s="141"/>
      <c r="B28" s="72" t="s">
        <v>14</v>
      </c>
      <c r="C28" s="31">
        <f>C25+C26+C27</f>
        <v>1084</v>
      </c>
      <c r="D28" s="31">
        <f>D25+D26+D27</f>
        <v>8</v>
      </c>
      <c r="E28" s="31">
        <f>E25+E26+E27</f>
        <v>10</v>
      </c>
      <c r="F28" s="31">
        <f>C28-D28+E28</f>
        <v>1086</v>
      </c>
      <c r="G28" s="31">
        <f aca="true" t="shared" si="10" ref="G28:L28">G25+G26+G27</f>
        <v>864</v>
      </c>
      <c r="H28" s="31">
        <f t="shared" si="10"/>
        <v>0</v>
      </c>
      <c r="I28" s="31">
        <f t="shared" si="10"/>
        <v>863</v>
      </c>
      <c r="J28" s="31">
        <f t="shared" si="10"/>
        <v>1</v>
      </c>
      <c r="K28" s="31">
        <f t="shared" si="10"/>
        <v>67</v>
      </c>
      <c r="L28" s="31">
        <f t="shared" si="10"/>
        <v>302</v>
      </c>
      <c r="M28" s="74">
        <f>I28/G28</f>
        <v>0.9988425925925926</v>
      </c>
      <c r="N28" s="74">
        <f>(K28+L28)/G28</f>
        <v>0.4270833333333333</v>
      </c>
      <c r="O28" s="31">
        <f aca="true" t="shared" si="11" ref="O28:T28">O25+O26+O27</f>
        <v>0</v>
      </c>
      <c r="P28" s="31">
        <f t="shared" si="11"/>
        <v>22</v>
      </c>
      <c r="Q28" s="31">
        <f t="shared" si="11"/>
        <v>48</v>
      </c>
      <c r="R28" s="31">
        <f t="shared" si="11"/>
        <v>0</v>
      </c>
      <c r="S28" s="31">
        <f t="shared" si="11"/>
        <v>0</v>
      </c>
      <c r="T28" s="31">
        <f t="shared" si="11"/>
        <v>1</v>
      </c>
    </row>
    <row r="29" spans="1:20" ht="16.5" thickTop="1">
      <c r="A29" s="125" t="s">
        <v>19</v>
      </c>
      <c r="B29" s="40" t="s">
        <v>15</v>
      </c>
      <c r="C29" s="59">
        <f aca="true" t="shared" si="12" ref="C29:L29">C5+C9+C13+C17+C21+C25</f>
        <v>2441</v>
      </c>
      <c r="D29" s="59">
        <f t="shared" si="12"/>
        <v>26</v>
      </c>
      <c r="E29" s="59">
        <f t="shared" si="12"/>
        <v>33</v>
      </c>
      <c r="F29" s="59">
        <f t="shared" si="12"/>
        <v>2448</v>
      </c>
      <c r="G29" s="59">
        <f t="shared" si="12"/>
        <v>1797</v>
      </c>
      <c r="H29" s="59">
        <f t="shared" si="12"/>
        <v>2</v>
      </c>
      <c r="I29" s="59">
        <f t="shared" si="12"/>
        <v>1784</v>
      </c>
      <c r="J29" s="59">
        <f t="shared" si="12"/>
        <v>15</v>
      </c>
      <c r="K29" s="59">
        <f t="shared" si="12"/>
        <v>210</v>
      </c>
      <c r="L29" s="59">
        <f t="shared" si="12"/>
        <v>833</v>
      </c>
      <c r="M29" s="61">
        <f>I29/G29</f>
        <v>0.9927657206455203</v>
      </c>
      <c r="N29" s="61">
        <f>(K29+L29)/G29*100%</f>
        <v>0.5804117974401781</v>
      </c>
      <c r="O29" s="59">
        <f aca="true" t="shared" si="13" ref="O29:P31">O5+O9+O13+O17+O21+O25</f>
        <v>0</v>
      </c>
      <c r="P29" s="59">
        <f t="shared" si="13"/>
        <v>42</v>
      </c>
      <c r="Q29" s="59">
        <f aca="true" t="shared" si="14" ref="Q29:T30">Q5+Q9+Q13+Q17+Q21+Q25</f>
        <v>127</v>
      </c>
      <c r="R29" s="59">
        <f t="shared" si="14"/>
        <v>8</v>
      </c>
      <c r="S29" s="59">
        <f t="shared" si="14"/>
        <v>3</v>
      </c>
      <c r="T29" s="59">
        <f t="shared" si="14"/>
        <v>4</v>
      </c>
    </row>
    <row r="30" spans="1:20" ht="15.75">
      <c r="A30" s="125"/>
      <c r="B30" s="41" t="s">
        <v>16</v>
      </c>
      <c r="C30" s="67">
        <f aca="true" t="shared" si="15" ref="C30:L30">C6+C10+C14+C18+C22+C26</f>
        <v>2604</v>
      </c>
      <c r="D30" s="46">
        <f t="shared" si="15"/>
        <v>22</v>
      </c>
      <c r="E30" s="46">
        <f t="shared" si="15"/>
        <v>41</v>
      </c>
      <c r="F30" s="46">
        <f t="shared" si="15"/>
        <v>2623</v>
      </c>
      <c r="G30" s="67">
        <f t="shared" si="15"/>
        <v>2619</v>
      </c>
      <c r="H30" s="46">
        <f t="shared" si="15"/>
        <v>4</v>
      </c>
      <c r="I30" s="46">
        <f t="shared" si="15"/>
        <v>2587</v>
      </c>
      <c r="J30" s="46">
        <f t="shared" si="15"/>
        <v>35</v>
      </c>
      <c r="K30" s="46">
        <f t="shared" si="15"/>
        <v>138</v>
      </c>
      <c r="L30" s="46">
        <f t="shared" si="15"/>
        <v>759</v>
      </c>
      <c r="M30" s="62">
        <f>I30/G30</f>
        <v>0.9877815960290187</v>
      </c>
      <c r="N30" s="62">
        <f>(K30+L30)/G30*100%</f>
        <v>0.3424971363115693</v>
      </c>
      <c r="O30" s="46">
        <f t="shared" si="13"/>
        <v>0</v>
      </c>
      <c r="P30" s="46">
        <f t="shared" si="13"/>
        <v>26</v>
      </c>
      <c r="Q30" s="46">
        <f t="shared" si="14"/>
        <v>176</v>
      </c>
      <c r="R30" s="46">
        <f t="shared" si="14"/>
        <v>5</v>
      </c>
      <c r="S30" s="46">
        <f t="shared" si="14"/>
        <v>16</v>
      </c>
      <c r="T30" s="46">
        <f t="shared" si="14"/>
        <v>12</v>
      </c>
    </row>
    <row r="31" spans="1:20" ht="15.75">
      <c r="A31" s="125"/>
      <c r="B31" s="41" t="s">
        <v>17</v>
      </c>
      <c r="C31" s="67">
        <f>C7+C11+C15+C19+C23+C27</f>
        <v>506</v>
      </c>
      <c r="D31" s="46">
        <f>D7+D11+D15+D19+D23+D27</f>
        <v>7</v>
      </c>
      <c r="E31" s="46">
        <f>E7+E11+E15+E19+E23+E27</f>
        <v>1</v>
      </c>
      <c r="F31" s="46">
        <f>F7+F11+F15+F19+F23+F27</f>
        <v>500</v>
      </c>
      <c r="G31" s="46"/>
      <c r="H31" s="46"/>
      <c r="I31" s="46"/>
      <c r="J31" s="46"/>
      <c r="K31" s="46"/>
      <c r="L31" s="46"/>
      <c r="M31" s="63"/>
      <c r="N31" s="63"/>
      <c r="O31" s="46">
        <f t="shared" si="13"/>
        <v>0</v>
      </c>
      <c r="P31" s="46">
        <f t="shared" si="13"/>
        <v>2</v>
      </c>
      <c r="Q31" s="46"/>
      <c r="R31" s="46"/>
      <c r="S31" s="46"/>
      <c r="T31" s="46"/>
    </row>
    <row r="32" spans="1:20" ht="32.25" thickBot="1">
      <c r="A32" s="126"/>
      <c r="B32" s="41" t="s">
        <v>38</v>
      </c>
      <c r="C32" s="68">
        <f>C29+C30+C31</f>
        <v>5551</v>
      </c>
      <c r="D32" s="56">
        <f>D29+D30+D31</f>
        <v>55</v>
      </c>
      <c r="E32" s="56">
        <f>E29+E30+E31</f>
        <v>75</v>
      </c>
      <c r="F32" s="56">
        <f>F29+F30+F31</f>
        <v>5571</v>
      </c>
      <c r="G32" s="68">
        <f>G8+G12+G16+G20+G24+G28</f>
        <v>4416</v>
      </c>
      <c r="H32" s="56">
        <f>H29+H30+H31</f>
        <v>6</v>
      </c>
      <c r="I32" s="68">
        <f>I8+I12+I16+I20+I24+I28</f>
        <v>4371</v>
      </c>
      <c r="J32" s="56">
        <f>J29+J30+J31</f>
        <v>50</v>
      </c>
      <c r="K32" s="56">
        <f>K29+K30+K31</f>
        <v>348</v>
      </c>
      <c r="L32" s="56">
        <f>L29+L30+L31</f>
        <v>1592</v>
      </c>
      <c r="M32" s="65">
        <f>I32/G32</f>
        <v>0.9898097826086957</v>
      </c>
      <c r="N32" s="65">
        <f>(K32+L32)/G32</f>
        <v>0.43931159420289856</v>
      </c>
      <c r="O32" s="56">
        <f aca="true" t="shared" si="16" ref="O32:T32">O29+O30+O31</f>
        <v>0</v>
      </c>
      <c r="P32" s="56">
        <f t="shared" si="16"/>
        <v>70</v>
      </c>
      <c r="Q32" s="56">
        <f t="shared" si="16"/>
        <v>303</v>
      </c>
      <c r="R32" s="56">
        <f t="shared" si="16"/>
        <v>13</v>
      </c>
      <c r="S32" s="56">
        <f t="shared" si="16"/>
        <v>19</v>
      </c>
      <c r="T32" s="56">
        <f t="shared" si="16"/>
        <v>16</v>
      </c>
    </row>
    <row r="33" ht="13.5" thickTop="1"/>
  </sheetData>
  <sheetProtection/>
  <mergeCells count="22">
    <mergeCell ref="A9:A12"/>
    <mergeCell ref="A13:A16"/>
    <mergeCell ref="A17:A20"/>
    <mergeCell ref="A21:A24"/>
    <mergeCell ref="A25:A28"/>
    <mergeCell ref="A29:A32"/>
    <mergeCell ref="A5:A8"/>
    <mergeCell ref="D3:D4"/>
    <mergeCell ref="E3:E4"/>
    <mergeCell ref="F3:F4"/>
    <mergeCell ref="G3:G4"/>
    <mergeCell ref="H3:H4"/>
    <mergeCell ref="A1:O1"/>
    <mergeCell ref="A3:A4"/>
    <mergeCell ref="B3:B4"/>
    <mergeCell ref="C3:C4"/>
    <mergeCell ref="J3:J4"/>
    <mergeCell ref="K3:L3"/>
    <mergeCell ref="M3:M4"/>
    <mergeCell ref="N3:N4"/>
    <mergeCell ref="O3:O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zoomScalePageLayoutView="0" workbookViewId="0" topLeftCell="A4">
      <selection activeCell="F17" sqref="F17"/>
    </sheetView>
  </sheetViews>
  <sheetFormatPr defaultColWidth="9.140625" defaultRowHeight="12.75"/>
  <cols>
    <col min="13" max="13" width="12.57421875" style="0" customWidth="1"/>
  </cols>
  <sheetData>
    <row r="1" spans="1:20" ht="15.75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"/>
      <c r="Q1" s="7"/>
      <c r="R1" s="7"/>
      <c r="S1" s="7"/>
      <c r="T1" s="7"/>
    </row>
    <row r="2" spans="1:20" ht="15.7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63">
      <c r="A3" s="134" t="s">
        <v>1</v>
      </c>
      <c r="B3" s="120" t="s">
        <v>2</v>
      </c>
      <c r="C3" s="120" t="s">
        <v>30</v>
      </c>
      <c r="D3" s="120" t="s">
        <v>3</v>
      </c>
      <c r="E3" s="120" t="s">
        <v>4</v>
      </c>
      <c r="F3" s="120" t="s">
        <v>31</v>
      </c>
      <c r="G3" s="120" t="s">
        <v>5</v>
      </c>
      <c r="H3" s="120" t="s">
        <v>6</v>
      </c>
      <c r="I3" s="120" t="s">
        <v>7</v>
      </c>
      <c r="J3" s="120" t="s">
        <v>8</v>
      </c>
      <c r="K3" s="122" t="s">
        <v>9</v>
      </c>
      <c r="L3" s="122"/>
      <c r="M3" s="120" t="s">
        <v>10</v>
      </c>
      <c r="N3" s="120" t="s">
        <v>11</v>
      </c>
      <c r="O3" s="136" t="s">
        <v>12</v>
      </c>
      <c r="P3" s="50" t="s">
        <v>33</v>
      </c>
      <c r="Q3" s="50" t="s">
        <v>34</v>
      </c>
      <c r="R3" s="50" t="s">
        <v>35</v>
      </c>
      <c r="S3" s="50" t="s">
        <v>32</v>
      </c>
      <c r="T3" s="50" t="s">
        <v>39</v>
      </c>
    </row>
    <row r="4" spans="1:20" ht="32.25" thickBot="1">
      <c r="A4" s="135"/>
      <c r="B4" s="121"/>
      <c r="C4" s="121"/>
      <c r="D4" s="121"/>
      <c r="E4" s="121"/>
      <c r="F4" s="121"/>
      <c r="G4" s="121"/>
      <c r="H4" s="121"/>
      <c r="I4" s="121"/>
      <c r="J4" s="121"/>
      <c r="K4" s="31" t="s">
        <v>27</v>
      </c>
      <c r="L4" s="31" t="s">
        <v>13</v>
      </c>
      <c r="M4" s="121"/>
      <c r="N4" s="121"/>
      <c r="O4" s="137"/>
      <c r="P4" s="51"/>
      <c r="Q4" s="51"/>
      <c r="R4" s="51"/>
      <c r="S4" s="51"/>
      <c r="T4" s="51"/>
    </row>
    <row r="5" spans="1:20" ht="16.5" thickTop="1">
      <c r="A5" s="142" t="s">
        <v>21</v>
      </c>
      <c r="B5" s="86" t="s">
        <v>15</v>
      </c>
      <c r="C5" s="87">
        <v>399</v>
      </c>
      <c r="D5" s="87">
        <v>15</v>
      </c>
      <c r="E5" s="87">
        <v>1</v>
      </c>
      <c r="F5" s="87">
        <f>C5-D5+E5</f>
        <v>385</v>
      </c>
      <c r="G5" s="87">
        <v>286</v>
      </c>
      <c r="H5" s="87">
        <v>2</v>
      </c>
      <c r="I5" s="87">
        <v>285</v>
      </c>
      <c r="J5" s="87">
        <v>3</v>
      </c>
      <c r="K5" s="87">
        <v>29</v>
      </c>
      <c r="L5" s="87">
        <v>140</v>
      </c>
      <c r="M5" s="88">
        <f>I5/G5</f>
        <v>0.9965034965034965</v>
      </c>
      <c r="N5" s="88">
        <f>(K5+L5)/G5</f>
        <v>0.5909090909090909</v>
      </c>
      <c r="O5" s="87">
        <v>0</v>
      </c>
      <c r="P5" s="89">
        <v>6</v>
      </c>
      <c r="Q5" s="89">
        <v>23</v>
      </c>
      <c r="R5" s="89">
        <v>2</v>
      </c>
      <c r="S5" s="89">
        <v>1</v>
      </c>
      <c r="T5" s="89">
        <v>0</v>
      </c>
    </row>
    <row r="6" spans="1:20" ht="15.75">
      <c r="A6" s="143"/>
      <c r="B6" s="90" t="s">
        <v>16</v>
      </c>
      <c r="C6" s="91">
        <v>416</v>
      </c>
      <c r="D6" s="91">
        <v>5</v>
      </c>
      <c r="E6" s="91">
        <v>2</v>
      </c>
      <c r="F6" s="91">
        <f>C6-D6+E6</f>
        <v>413</v>
      </c>
      <c r="G6" s="91">
        <v>410</v>
      </c>
      <c r="H6" s="91">
        <v>3</v>
      </c>
      <c r="I6" s="91">
        <v>405</v>
      </c>
      <c r="J6" s="91">
        <v>7</v>
      </c>
      <c r="K6" s="91">
        <v>19</v>
      </c>
      <c r="L6" s="91">
        <v>83</v>
      </c>
      <c r="M6" s="92">
        <f>I6/G6</f>
        <v>0.9878048780487805</v>
      </c>
      <c r="N6" s="92">
        <f>(K6+L6)/G6</f>
        <v>0.24878048780487805</v>
      </c>
      <c r="O6" s="93">
        <v>0</v>
      </c>
      <c r="P6" s="94">
        <v>4</v>
      </c>
      <c r="Q6" s="94">
        <v>28</v>
      </c>
      <c r="R6" s="94">
        <v>4</v>
      </c>
      <c r="S6" s="94">
        <v>4</v>
      </c>
      <c r="T6" s="94">
        <v>0</v>
      </c>
    </row>
    <row r="7" spans="1:20" ht="15.75">
      <c r="A7" s="143"/>
      <c r="B7" s="90" t="s">
        <v>17</v>
      </c>
      <c r="C7" s="91">
        <v>94</v>
      </c>
      <c r="D7" s="91">
        <v>2</v>
      </c>
      <c r="E7" s="91">
        <v>0</v>
      </c>
      <c r="F7" s="91">
        <f aca="true" t="shared" si="0" ref="F7:F27">C7-D7+E7</f>
        <v>92</v>
      </c>
      <c r="G7" s="91">
        <v>92</v>
      </c>
      <c r="H7" s="91">
        <v>0</v>
      </c>
      <c r="I7" s="91">
        <v>92</v>
      </c>
      <c r="J7" s="91">
        <v>0</v>
      </c>
      <c r="K7" s="91">
        <v>6</v>
      </c>
      <c r="L7" s="91">
        <v>19</v>
      </c>
      <c r="M7" s="92">
        <f>I7/G7</f>
        <v>1</v>
      </c>
      <c r="N7" s="95">
        <f>(K7+L7)/G7</f>
        <v>0.2717391304347826</v>
      </c>
      <c r="O7" s="93">
        <v>0</v>
      </c>
      <c r="P7" s="94">
        <v>0</v>
      </c>
      <c r="Q7" s="94">
        <v>10</v>
      </c>
      <c r="R7" s="94">
        <v>0</v>
      </c>
      <c r="S7" s="94">
        <v>0</v>
      </c>
      <c r="T7" s="94">
        <v>0</v>
      </c>
    </row>
    <row r="8" spans="1:20" ht="16.5" thickBot="1">
      <c r="A8" s="144"/>
      <c r="B8" s="96" t="s">
        <v>14</v>
      </c>
      <c r="C8" s="97">
        <f>C5+C6+C7</f>
        <v>909</v>
      </c>
      <c r="D8" s="97">
        <f>D5+D6+D7</f>
        <v>22</v>
      </c>
      <c r="E8" s="97">
        <f>E5+E6+E7</f>
        <v>3</v>
      </c>
      <c r="F8" s="97">
        <f t="shared" si="0"/>
        <v>890</v>
      </c>
      <c r="G8" s="97">
        <f aca="true" t="shared" si="1" ref="G8:L8">G5+G6+G7</f>
        <v>788</v>
      </c>
      <c r="H8" s="97">
        <f t="shared" si="1"/>
        <v>5</v>
      </c>
      <c r="I8" s="97">
        <f t="shared" si="1"/>
        <v>782</v>
      </c>
      <c r="J8" s="97">
        <f t="shared" si="1"/>
        <v>10</v>
      </c>
      <c r="K8" s="97">
        <f t="shared" si="1"/>
        <v>54</v>
      </c>
      <c r="L8" s="97">
        <f t="shared" si="1"/>
        <v>242</v>
      </c>
      <c r="M8" s="98">
        <f>I8/G8</f>
        <v>0.9923857868020305</v>
      </c>
      <c r="N8" s="98">
        <f>(K8+L8)/G8</f>
        <v>0.3756345177664975</v>
      </c>
      <c r="O8" s="99">
        <f aca="true" t="shared" si="2" ref="O8:T8">O5+O6+O7</f>
        <v>0</v>
      </c>
      <c r="P8" s="99">
        <f t="shared" si="2"/>
        <v>10</v>
      </c>
      <c r="Q8" s="99">
        <f t="shared" si="2"/>
        <v>61</v>
      </c>
      <c r="R8" s="99">
        <f t="shared" si="2"/>
        <v>6</v>
      </c>
      <c r="S8" s="99">
        <f t="shared" si="2"/>
        <v>5</v>
      </c>
      <c r="T8" s="99">
        <f t="shared" si="2"/>
        <v>0</v>
      </c>
    </row>
    <row r="9" spans="1:20" ht="16.5" thickTop="1">
      <c r="A9" s="142" t="s">
        <v>28</v>
      </c>
      <c r="B9" s="86" t="s">
        <v>15</v>
      </c>
      <c r="C9" s="87">
        <v>295</v>
      </c>
      <c r="D9" s="87">
        <v>4</v>
      </c>
      <c r="E9" s="87">
        <v>0</v>
      </c>
      <c r="F9" s="87">
        <f t="shared" si="0"/>
        <v>291</v>
      </c>
      <c r="G9" s="87">
        <v>214</v>
      </c>
      <c r="H9" s="87">
        <v>0</v>
      </c>
      <c r="I9" s="87">
        <v>213</v>
      </c>
      <c r="J9" s="87">
        <v>1</v>
      </c>
      <c r="K9" s="87">
        <v>32</v>
      </c>
      <c r="L9" s="87">
        <v>82</v>
      </c>
      <c r="M9" s="100">
        <f>I9/G9*100%</f>
        <v>0.9953271028037384</v>
      </c>
      <c r="N9" s="100">
        <f>(K9+L9)/G9*100%</f>
        <v>0.5327102803738317</v>
      </c>
      <c r="O9" s="87">
        <v>0</v>
      </c>
      <c r="P9" s="89">
        <v>4</v>
      </c>
      <c r="Q9" s="89">
        <v>19</v>
      </c>
      <c r="R9" s="89">
        <v>1</v>
      </c>
      <c r="S9" s="89">
        <v>0</v>
      </c>
      <c r="T9" s="89">
        <v>0</v>
      </c>
    </row>
    <row r="10" spans="1:20" ht="15.75">
      <c r="A10" s="143"/>
      <c r="B10" s="90" t="s">
        <v>16</v>
      </c>
      <c r="C10" s="93">
        <v>344</v>
      </c>
      <c r="D10" s="93">
        <v>4</v>
      </c>
      <c r="E10" s="93">
        <v>1</v>
      </c>
      <c r="F10" s="93">
        <f t="shared" si="0"/>
        <v>341</v>
      </c>
      <c r="G10" s="93">
        <v>340</v>
      </c>
      <c r="H10" s="103">
        <v>1</v>
      </c>
      <c r="I10" s="93">
        <v>338</v>
      </c>
      <c r="J10" s="93">
        <v>3</v>
      </c>
      <c r="K10" s="93">
        <v>21</v>
      </c>
      <c r="L10" s="93">
        <v>80</v>
      </c>
      <c r="M10" s="101">
        <f>I10/G10*100%</f>
        <v>0.9941176470588236</v>
      </c>
      <c r="N10" s="101">
        <f>(K10+L10)/G10*100%</f>
        <v>0.29705882352941176</v>
      </c>
      <c r="O10" s="93">
        <v>0</v>
      </c>
      <c r="P10" s="94">
        <v>4</v>
      </c>
      <c r="Q10" s="94">
        <v>14</v>
      </c>
      <c r="R10" s="94">
        <v>0</v>
      </c>
      <c r="S10" s="94">
        <v>0</v>
      </c>
      <c r="T10" s="94">
        <v>3</v>
      </c>
    </row>
    <row r="11" spans="1:20" ht="15.75">
      <c r="A11" s="143"/>
      <c r="B11" s="90" t="s">
        <v>17</v>
      </c>
      <c r="C11" s="93">
        <v>68</v>
      </c>
      <c r="D11" s="93">
        <v>0</v>
      </c>
      <c r="E11" s="93">
        <v>0</v>
      </c>
      <c r="F11" s="93">
        <f t="shared" si="0"/>
        <v>68</v>
      </c>
      <c r="G11" s="93">
        <v>68</v>
      </c>
      <c r="H11" s="93">
        <v>0</v>
      </c>
      <c r="I11" s="93">
        <v>68</v>
      </c>
      <c r="J11" s="93">
        <v>0</v>
      </c>
      <c r="K11" s="93">
        <v>8</v>
      </c>
      <c r="L11" s="93">
        <v>25</v>
      </c>
      <c r="M11" s="104">
        <f>I11/G11*100%</f>
        <v>1</v>
      </c>
      <c r="N11" s="95">
        <f>(K11+L11)/G11*100%</f>
        <v>0.4852941176470588</v>
      </c>
      <c r="O11" s="93">
        <v>0</v>
      </c>
      <c r="P11" s="94">
        <v>0</v>
      </c>
      <c r="Q11" s="94">
        <v>11</v>
      </c>
      <c r="R11" s="94">
        <v>0</v>
      </c>
      <c r="S11" s="94">
        <v>0</v>
      </c>
      <c r="T11" s="94">
        <v>0</v>
      </c>
    </row>
    <row r="12" spans="1:20" ht="16.5" thickBot="1">
      <c r="A12" s="144"/>
      <c r="B12" s="96" t="s">
        <v>14</v>
      </c>
      <c r="C12" s="99">
        <f>C9+C10+C11</f>
        <v>707</v>
      </c>
      <c r="D12" s="99">
        <f>D9+D10+D11</f>
        <v>8</v>
      </c>
      <c r="E12" s="99">
        <f>E9+E10+E11</f>
        <v>1</v>
      </c>
      <c r="F12" s="99">
        <f t="shared" si="0"/>
        <v>700</v>
      </c>
      <c r="G12" s="99">
        <f aca="true" t="shared" si="3" ref="G12:L12">G9+G10+G11</f>
        <v>622</v>
      </c>
      <c r="H12" s="99">
        <f t="shared" si="3"/>
        <v>1</v>
      </c>
      <c r="I12" s="99">
        <f t="shared" si="3"/>
        <v>619</v>
      </c>
      <c r="J12" s="99">
        <f t="shared" si="3"/>
        <v>4</v>
      </c>
      <c r="K12" s="99">
        <f t="shared" si="3"/>
        <v>61</v>
      </c>
      <c r="L12" s="99">
        <f t="shared" si="3"/>
        <v>187</v>
      </c>
      <c r="M12" s="98">
        <f>I12/G12</f>
        <v>0.9951768488745981</v>
      </c>
      <c r="N12" s="105">
        <f>(K12+L12)/G12</f>
        <v>0.3987138263665595</v>
      </c>
      <c r="O12" s="99">
        <f aca="true" t="shared" si="4" ref="O12:T12">O9+O10+O11</f>
        <v>0</v>
      </c>
      <c r="P12" s="99">
        <f t="shared" si="4"/>
        <v>8</v>
      </c>
      <c r="Q12" s="99">
        <f t="shared" si="4"/>
        <v>44</v>
      </c>
      <c r="R12" s="99">
        <f t="shared" si="4"/>
        <v>1</v>
      </c>
      <c r="S12" s="99">
        <f t="shared" si="4"/>
        <v>0</v>
      </c>
      <c r="T12" s="99">
        <f t="shared" si="4"/>
        <v>3</v>
      </c>
    </row>
    <row r="13" spans="1:20" ht="16.5" thickTop="1">
      <c r="A13" s="145" t="s">
        <v>20</v>
      </c>
      <c r="B13" s="107" t="s">
        <v>15</v>
      </c>
      <c r="C13" s="108">
        <v>498</v>
      </c>
      <c r="D13" s="108">
        <v>5</v>
      </c>
      <c r="E13" s="108">
        <v>1</v>
      </c>
      <c r="F13" s="108">
        <f t="shared" si="0"/>
        <v>494</v>
      </c>
      <c r="G13" s="108">
        <v>343</v>
      </c>
      <c r="H13" s="108">
        <v>0</v>
      </c>
      <c r="I13" s="108">
        <v>343</v>
      </c>
      <c r="J13" s="108">
        <v>0</v>
      </c>
      <c r="K13" s="108">
        <v>38</v>
      </c>
      <c r="L13" s="108">
        <v>150</v>
      </c>
      <c r="M13" s="109">
        <f>I13/G13</f>
        <v>1</v>
      </c>
      <c r="N13" s="109">
        <f>(K13+L13)/G13</f>
        <v>0.5481049562682215</v>
      </c>
      <c r="O13" s="108">
        <v>0</v>
      </c>
      <c r="P13" s="110">
        <v>14</v>
      </c>
      <c r="Q13" s="110">
        <v>26</v>
      </c>
      <c r="R13" s="110">
        <v>0</v>
      </c>
      <c r="S13" s="110">
        <v>0</v>
      </c>
      <c r="T13" s="110">
        <v>0</v>
      </c>
    </row>
    <row r="14" spans="1:20" ht="15.75">
      <c r="A14" s="146"/>
      <c r="B14" s="111" t="s">
        <v>16</v>
      </c>
      <c r="C14" s="112">
        <v>474</v>
      </c>
      <c r="D14" s="112">
        <v>2</v>
      </c>
      <c r="E14" s="112">
        <v>1</v>
      </c>
      <c r="F14" s="112">
        <f t="shared" si="0"/>
        <v>473</v>
      </c>
      <c r="G14" s="112">
        <v>472</v>
      </c>
      <c r="H14" s="112">
        <v>1</v>
      </c>
      <c r="I14" s="112">
        <v>468</v>
      </c>
      <c r="J14" s="112">
        <v>5</v>
      </c>
      <c r="K14" s="112">
        <v>13</v>
      </c>
      <c r="L14" s="112">
        <v>98</v>
      </c>
      <c r="M14" s="113">
        <f>I14/G14</f>
        <v>0.9915254237288136</v>
      </c>
      <c r="N14" s="113">
        <f>(K14+L14)/G14</f>
        <v>0.23516949152542374</v>
      </c>
      <c r="O14" s="112">
        <v>0</v>
      </c>
      <c r="P14" s="114">
        <v>4</v>
      </c>
      <c r="Q14" s="114">
        <v>14</v>
      </c>
      <c r="R14" s="114">
        <v>4</v>
      </c>
      <c r="S14" s="114">
        <v>0</v>
      </c>
      <c r="T14" s="115">
        <v>1</v>
      </c>
    </row>
    <row r="15" spans="1:20" ht="15.75">
      <c r="A15" s="146"/>
      <c r="B15" s="111" t="s">
        <v>17</v>
      </c>
      <c r="C15" s="112">
        <v>75</v>
      </c>
      <c r="D15" s="112">
        <v>0</v>
      </c>
      <c r="E15" s="112">
        <v>1</v>
      </c>
      <c r="F15" s="112">
        <f t="shared" si="0"/>
        <v>76</v>
      </c>
      <c r="G15" s="112">
        <v>76</v>
      </c>
      <c r="H15" s="112">
        <v>0</v>
      </c>
      <c r="I15" s="112">
        <v>74</v>
      </c>
      <c r="J15" s="112">
        <v>2</v>
      </c>
      <c r="K15" s="112">
        <v>0</v>
      </c>
      <c r="L15" s="112">
        <v>17</v>
      </c>
      <c r="M15" s="113">
        <f>I15/G15</f>
        <v>0.9736842105263158</v>
      </c>
      <c r="N15" s="113">
        <f>(K15+L15)/G15</f>
        <v>0.2236842105263158</v>
      </c>
      <c r="O15" s="112">
        <v>0</v>
      </c>
      <c r="P15" s="114">
        <v>1</v>
      </c>
      <c r="Q15" s="114">
        <v>4</v>
      </c>
      <c r="R15" s="114">
        <v>1</v>
      </c>
      <c r="S15" s="114">
        <v>1</v>
      </c>
      <c r="T15" s="114">
        <v>0</v>
      </c>
    </row>
    <row r="16" spans="1:20" ht="16.5" thickBot="1">
      <c r="A16" s="147"/>
      <c r="B16" s="117" t="s">
        <v>14</v>
      </c>
      <c r="C16" s="118">
        <f>C13+C14+C15</f>
        <v>1047</v>
      </c>
      <c r="D16" s="118">
        <f>D13+D14+D15</f>
        <v>7</v>
      </c>
      <c r="E16" s="118">
        <f>E13+E14+E15</f>
        <v>3</v>
      </c>
      <c r="F16" s="118">
        <f t="shared" si="0"/>
        <v>1043</v>
      </c>
      <c r="G16" s="118">
        <f aca="true" t="shared" si="5" ref="G16:L16">G13+G14+G15</f>
        <v>891</v>
      </c>
      <c r="H16" s="118">
        <f t="shared" si="5"/>
        <v>1</v>
      </c>
      <c r="I16" s="118">
        <f t="shared" si="5"/>
        <v>885</v>
      </c>
      <c r="J16" s="118">
        <f t="shared" si="5"/>
        <v>7</v>
      </c>
      <c r="K16" s="118">
        <f t="shared" si="5"/>
        <v>51</v>
      </c>
      <c r="L16" s="118">
        <f t="shared" si="5"/>
        <v>265</v>
      </c>
      <c r="M16" s="119">
        <f>I16/G16</f>
        <v>0.9932659932659933</v>
      </c>
      <c r="N16" s="119">
        <f>(K16+L16)/G16</f>
        <v>0.3546576879910213</v>
      </c>
      <c r="O16" s="118">
        <f aca="true" t="shared" si="6" ref="O16:T16">O13+O14+O15</f>
        <v>0</v>
      </c>
      <c r="P16" s="118">
        <f t="shared" si="6"/>
        <v>19</v>
      </c>
      <c r="Q16" s="118">
        <f t="shared" si="6"/>
        <v>44</v>
      </c>
      <c r="R16" s="118">
        <f t="shared" si="6"/>
        <v>5</v>
      </c>
      <c r="S16" s="118">
        <f t="shared" si="6"/>
        <v>1</v>
      </c>
      <c r="T16" s="118">
        <f t="shared" si="6"/>
        <v>1</v>
      </c>
    </row>
    <row r="17" spans="1:20" ht="16.5" thickTop="1">
      <c r="A17" s="123" t="s">
        <v>37</v>
      </c>
      <c r="B17" s="83" t="s">
        <v>15</v>
      </c>
      <c r="C17" s="83">
        <v>213</v>
      </c>
      <c r="D17" s="83">
        <v>4</v>
      </c>
      <c r="E17" s="83">
        <v>0</v>
      </c>
      <c r="F17" s="83">
        <f t="shared" si="0"/>
        <v>209</v>
      </c>
      <c r="G17" s="83">
        <v>158</v>
      </c>
      <c r="H17" s="83">
        <v>0</v>
      </c>
      <c r="I17" s="83">
        <v>158</v>
      </c>
      <c r="J17" s="83">
        <v>0</v>
      </c>
      <c r="K17" s="83">
        <v>22</v>
      </c>
      <c r="L17" s="83">
        <v>77</v>
      </c>
      <c r="M17" s="36">
        <f>I17/G17*100%</f>
        <v>1</v>
      </c>
      <c r="N17" s="45">
        <f>(K17+L17)/G17*100%</f>
        <v>0.6265822784810127</v>
      </c>
      <c r="O17" s="83">
        <v>0</v>
      </c>
      <c r="P17" s="83">
        <v>2</v>
      </c>
      <c r="Q17" s="83">
        <v>6</v>
      </c>
      <c r="R17" s="83">
        <v>0</v>
      </c>
      <c r="S17" s="83">
        <v>0</v>
      </c>
      <c r="T17" s="83">
        <v>0</v>
      </c>
    </row>
    <row r="18" spans="1:20" ht="15.75">
      <c r="A18" s="123"/>
      <c r="B18" s="84" t="s">
        <v>16</v>
      </c>
      <c r="C18" s="84">
        <v>239</v>
      </c>
      <c r="D18" s="84">
        <v>4</v>
      </c>
      <c r="E18" s="84">
        <v>0</v>
      </c>
      <c r="F18" s="84">
        <f t="shared" si="0"/>
        <v>235</v>
      </c>
      <c r="G18" s="84">
        <v>231</v>
      </c>
      <c r="H18" s="84">
        <v>5</v>
      </c>
      <c r="I18" s="84">
        <v>230</v>
      </c>
      <c r="J18" s="84">
        <v>7</v>
      </c>
      <c r="K18" s="84">
        <v>12</v>
      </c>
      <c r="L18" s="84">
        <v>83</v>
      </c>
      <c r="M18" s="44">
        <f>I18/G18*100%</f>
        <v>0.9956709956709957</v>
      </c>
      <c r="N18" s="29">
        <f>(K18+L18)/G18*100%</f>
        <v>0.41125541125541126</v>
      </c>
      <c r="O18" s="84">
        <v>0</v>
      </c>
      <c r="P18" s="84">
        <v>0</v>
      </c>
      <c r="Q18" s="84">
        <v>24</v>
      </c>
      <c r="R18" s="84">
        <v>6</v>
      </c>
      <c r="S18" s="84">
        <v>0</v>
      </c>
      <c r="T18" s="84">
        <v>1</v>
      </c>
    </row>
    <row r="19" spans="1:20" ht="15.75">
      <c r="A19" s="123"/>
      <c r="B19" s="84" t="s">
        <v>17</v>
      </c>
      <c r="C19" s="84">
        <v>34</v>
      </c>
      <c r="D19" s="84">
        <v>1</v>
      </c>
      <c r="E19" s="84">
        <v>0</v>
      </c>
      <c r="F19" s="84">
        <f t="shared" si="0"/>
        <v>33</v>
      </c>
      <c r="G19" s="84">
        <v>33</v>
      </c>
      <c r="H19" s="84">
        <v>0</v>
      </c>
      <c r="I19" s="84">
        <v>31</v>
      </c>
      <c r="J19" s="84">
        <v>2</v>
      </c>
      <c r="K19" s="84">
        <v>3</v>
      </c>
      <c r="L19" s="84">
        <v>7</v>
      </c>
      <c r="M19" s="29">
        <f>I19/G19*100%</f>
        <v>0.9393939393939394</v>
      </c>
      <c r="N19" s="29">
        <f>(K19+L19)/G19*100%</f>
        <v>0.30303030303030304</v>
      </c>
      <c r="O19" s="84">
        <v>0</v>
      </c>
      <c r="P19" s="84">
        <v>0</v>
      </c>
      <c r="Q19" s="84">
        <v>1</v>
      </c>
      <c r="R19" s="84">
        <v>1</v>
      </c>
      <c r="S19" s="84">
        <v>1</v>
      </c>
      <c r="T19" s="84">
        <v>0</v>
      </c>
    </row>
    <row r="20" spans="1:20" ht="16.5" thickBot="1">
      <c r="A20" s="124"/>
      <c r="B20" s="22" t="s">
        <v>14</v>
      </c>
      <c r="C20" s="85">
        <f>C17+C18+C19</f>
        <v>486</v>
      </c>
      <c r="D20" s="85">
        <f>D17+D18+D19</f>
        <v>9</v>
      </c>
      <c r="E20" s="85">
        <f>E17+E18+E19</f>
        <v>0</v>
      </c>
      <c r="F20" s="85">
        <f>C20-D20+E20</f>
        <v>477</v>
      </c>
      <c r="G20" s="85">
        <f aca="true" t="shared" si="7" ref="G20:L20">G17+G18+G19</f>
        <v>422</v>
      </c>
      <c r="H20" s="85">
        <f t="shared" si="7"/>
        <v>5</v>
      </c>
      <c r="I20" s="85">
        <f t="shared" si="7"/>
        <v>419</v>
      </c>
      <c r="J20" s="85">
        <f t="shared" si="7"/>
        <v>9</v>
      </c>
      <c r="K20" s="85">
        <f t="shared" si="7"/>
        <v>37</v>
      </c>
      <c r="L20" s="85">
        <f t="shared" si="7"/>
        <v>167</v>
      </c>
      <c r="M20" s="21">
        <f>I20/G20</f>
        <v>0.9928909952606635</v>
      </c>
      <c r="N20" s="21">
        <f>(K20+L20)/G20</f>
        <v>0.4834123222748815</v>
      </c>
      <c r="O20" s="85">
        <f aca="true" t="shared" si="8" ref="O20:T20">O17+O18+O19</f>
        <v>0</v>
      </c>
      <c r="P20" s="85">
        <f t="shared" si="8"/>
        <v>2</v>
      </c>
      <c r="Q20" s="85">
        <f t="shared" si="8"/>
        <v>31</v>
      </c>
      <c r="R20" s="85">
        <f t="shared" si="8"/>
        <v>7</v>
      </c>
      <c r="S20" s="85">
        <f t="shared" si="8"/>
        <v>1</v>
      </c>
      <c r="T20" s="85">
        <f t="shared" si="8"/>
        <v>1</v>
      </c>
    </row>
    <row r="21" spans="1:20" ht="16.5" thickTop="1">
      <c r="A21" s="142" t="s">
        <v>18</v>
      </c>
      <c r="B21" s="86" t="s">
        <v>15</v>
      </c>
      <c r="C21" s="87">
        <v>582</v>
      </c>
      <c r="D21" s="87">
        <v>5</v>
      </c>
      <c r="E21" s="87">
        <v>3</v>
      </c>
      <c r="F21" s="87">
        <f t="shared" si="0"/>
        <v>580</v>
      </c>
      <c r="G21" s="87">
        <v>433</v>
      </c>
      <c r="H21" s="87">
        <v>0</v>
      </c>
      <c r="I21" s="87">
        <v>430</v>
      </c>
      <c r="J21" s="87">
        <v>3</v>
      </c>
      <c r="K21" s="87">
        <v>46</v>
      </c>
      <c r="L21" s="87">
        <v>202</v>
      </c>
      <c r="M21" s="100">
        <f>I21/G21*100%</f>
        <v>0.9930715935334873</v>
      </c>
      <c r="N21" s="100">
        <f>(K21+L21)/G21*100%</f>
        <v>0.5727482678983834</v>
      </c>
      <c r="O21" s="87">
        <v>0</v>
      </c>
      <c r="P21" s="89">
        <v>5</v>
      </c>
      <c r="Q21" s="89">
        <v>29</v>
      </c>
      <c r="R21" s="89">
        <v>0</v>
      </c>
      <c r="S21" s="89">
        <v>0</v>
      </c>
      <c r="T21" s="89">
        <v>2</v>
      </c>
    </row>
    <row r="22" spans="1:20" ht="15.75">
      <c r="A22" s="143"/>
      <c r="B22" s="90" t="s">
        <v>16</v>
      </c>
      <c r="C22" s="93">
        <v>630</v>
      </c>
      <c r="D22" s="93">
        <v>3</v>
      </c>
      <c r="E22" s="93">
        <v>1</v>
      </c>
      <c r="F22" s="93">
        <f t="shared" si="0"/>
        <v>628</v>
      </c>
      <c r="G22" s="93">
        <v>628</v>
      </c>
      <c r="H22" s="93">
        <v>0</v>
      </c>
      <c r="I22" s="93">
        <v>625</v>
      </c>
      <c r="J22" s="93">
        <v>3</v>
      </c>
      <c r="K22" s="93">
        <v>33</v>
      </c>
      <c r="L22" s="93">
        <v>191</v>
      </c>
      <c r="M22" s="101">
        <f>I22/G22*100%</f>
        <v>0.9952229299363057</v>
      </c>
      <c r="N22" s="101">
        <f>(K22+L22)/G22*100%</f>
        <v>0.35668789808917195</v>
      </c>
      <c r="O22" s="93">
        <v>0</v>
      </c>
      <c r="P22" s="94">
        <v>4</v>
      </c>
      <c r="Q22" s="94">
        <v>53</v>
      </c>
      <c r="R22" s="94">
        <v>2</v>
      </c>
      <c r="S22" s="94">
        <v>1</v>
      </c>
      <c r="T22" s="94">
        <v>0</v>
      </c>
    </row>
    <row r="23" spans="1:20" ht="15.75">
      <c r="A23" s="143"/>
      <c r="B23" s="90" t="s">
        <v>17</v>
      </c>
      <c r="C23" s="93">
        <v>124</v>
      </c>
      <c r="D23" s="93">
        <v>2</v>
      </c>
      <c r="E23" s="93">
        <v>0</v>
      </c>
      <c r="F23" s="93">
        <f t="shared" si="0"/>
        <v>122</v>
      </c>
      <c r="G23" s="93">
        <v>122</v>
      </c>
      <c r="H23" s="93">
        <v>0</v>
      </c>
      <c r="I23" s="93">
        <v>117</v>
      </c>
      <c r="J23" s="93">
        <v>5</v>
      </c>
      <c r="K23" s="93">
        <v>7</v>
      </c>
      <c r="L23" s="93">
        <v>47</v>
      </c>
      <c r="M23" s="95">
        <f>I23/G23*100%</f>
        <v>0.9590163934426229</v>
      </c>
      <c r="N23" s="95">
        <f>(K23+L23)/G23*100%</f>
        <v>0.4426229508196721</v>
      </c>
      <c r="O23" s="93">
        <v>0</v>
      </c>
      <c r="P23" s="94">
        <v>0</v>
      </c>
      <c r="Q23" s="94">
        <v>1</v>
      </c>
      <c r="R23" s="94">
        <v>0</v>
      </c>
      <c r="S23" s="94">
        <v>1</v>
      </c>
      <c r="T23" s="94">
        <v>4</v>
      </c>
    </row>
    <row r="24" spans="1:20" ht="16.5" thickBot="1">
      <c r="A24" s="144"/>
      <c r="B24" s="96" t="s">
        <v>14</v>
      </c>
      <c r="C24" s="99">
        <f>C21+C22+C23</f>
        <v>1336</v>
      </c>
      <c r="D24" s="99">
        <f>D21+D22+D23</f>
        <v>10</v>
      </c>
      <c r="E24" s="99">
        <f>E21+E22+E23</f>
        <v>4</v>
      </c>
      <c r="F24" s="99">
        <f>C24-D24+E24</f>
        <v>1330</v>
      </c>
      <c r="G24" s="99">
        <f aca="true" t="shared" si="9" ref="G24:L24">G21+G22+G23</f>
        <v>1183</v>
      </c>
      <c r="H24" s="99">
        <f t="shared" si="9"/>
        <v>0</v>
      </c>
      <c r="I24" s="99">
        <f t="shared" si="9"/>
        <v>1172</v>
      </c>
      <c r="J24" s="99">
        <f t="shared" si="9"/>
        <v>11</v>
      </c>
      <c r="K24" s="99">
        <f t="shared" si="9"/>
        <v>86</v>
      </c>
      <c r="L24" s="99">
        <f t="shared" si="9"/>
        <v>440</v>
      </c>
      <c r="M24" s="98">
        <f>I24/G24</f>
        <v>0.9907016060862215</v>
      </c>
      <c r="N24" s="98">
        <f>(K24+L24)/G24</f>
        <v>0.4446322907861369</v>
      </c>
      <c r="O24" s="99">
        <v>0</v>
      </c>
      <c r="P24" s="99">
        <f>P21+P22+P23</f>
        <v>9</v>
      </c>
      <c r="Q24" s="99">
        <f>Q21+Q22+Q23</f>
        <v>83</v>
      </c>
      <c r="R24" s="102">
        <f>R21+R22+R23</f>
        <v>2</v>
      </c>
      <c r="S24" s="99">
        <f>S21+S22+S23</f>
        <v>2</v>
      </c>
      <c r="T24" s="99">
        <f>T21+T22+T23</f>
        <v>6</v>
      </c>
    </row>
    <row r="25" spans="1:20" ht="16.5" thickTop="1">
      <c r="A25" s="148" t="s">
        <v>29</v>
      </c>
      <c r="B25" s="86" t="s">
        <v>15</v>
      </c>
      <c r="C25" s="87">
        <v>461</v>
      </c>
      <c r="D25" s="87">
        <v>3</v>
      </c>
      <c r="E25" s="87">
        <v>0</v>
      </c>
      <c r="F25" s="87">
        <f t="shared" si="0"/>
        <v>458</v>
      </c>
      <c r="G25" s="87">
        <v>343</v>
      </c>
      <c r="H25" s="87">
        <v>0</v>
      </c>
      <c r="I25" s="87">
        <v>343</v>
      </c>
      <c r="J25" s="87">
        <v>0</v>
      </c>
      <c r="K25" s="87">
        <v>43</v>
      </c>
      <c r="L25" s="87">
        <v>140</v>
      </c>
      <c r="M25" s="100">
        <f>I25/G25</f>
        <v>1</v>
      </c>
      <c r="N25" s="106">
        <f>(K25+L25)/G25*100%</f>
        <v>0.5335276967930029</v>
      </c>
      <c r="O25" s="87">
        <v>0</v>
      </c>
      <c r="P25" s="89">
        <v>10</v>
      </c>
      <c r="Q25" s="89">
        <v>19</v>
      </c>
      <c r="R25" s="89">
        <v>0</v>
      </c>
      <c r="S25" s="89">
        <v>0</v>
      </c>
      <c r="T25" s="89">
        <v>0</v>
      </c>
    </row>
    <row r="26" spans="1:20" ht="15.75">
      <c r="A26" s="149"/>
      <c r="B26" s="90" t="s">
        <v>16</v>
      </c>
      <c r="C26" s="93">
        <v>520</v>
      </c>
      <c r="D26" s="93">
        <v>5</v>
      </c>
      <c r="E26" s="93">
        <v>1</v>
      </c>
      <c r="F26" s="93">
        <f t="shared" si="0"/>
        <v>516</v>
      </c>
      <c r="G26" s="93">
        <v>515</v>
      </c>
      <c r="H26" s="93">
        <v>1</v>
      </c>
      <c r="I26" s="93">
        <v>516</v>
      </c>
      <c r="J26" s="93">
        <v>0</v>
      </c>
      <c r="K26" s="93">
        <v>26</v>
      </c>
      <c r="L26" s="93">
        <v>127</v>
      </c>
      <c r="M26" s="101">
        <f>G26/I26*100%</f>
        <v>0.998062015503876</v>
      </c>
      <c r="N26" s="101">
        <f>(K26+L26)/G26</f>
        <v>0.2970873786407767</v>
      </c>
      <c r="O26" s="93">
        <v>0</v>
      </c>
      <c r="P26" s="94">
        <v>10</v>
      </c>
      <c r="Q26" s="94">
        <v>44</v>
      </c>
      <c r="R26" s="94">
        <v>0</v>
      </c>
      <c r="S26" s="94">
        <v>0</v>
      </c>
      <c r="T26" s="94">
        <v>0</v>
      </c>
    </row>
    <row r="27" spans="1:20" ht="15.75">
      <c r="A27" s="149"/>
      <c r="B27" s="90" t="s">
        <v>17</v>
      </c>
      <c r="C27" s="93">
        <v>105</v>
      </c>
      <c r="D27" s="93">
        <v>1</v>
      </c>
      <c r="E27" s="93">
        <v>0</v>
      </c>
      <c r="F27" s="93">
        <f t="shared" si="0"/>
        <v>104</v>
      </c>
      <c r="G27" s="93">
        <v>104</v>
      </c>
      <c r="H27" s="93">
        <v>0</v>
      </c>
      <c r="I27" s="93">
        <v>103</v>
      </c>
      <c r="J27" s="93">
        <v>1</v>
      </c>
      <c r="K27" s="93">
        <v>7</v>
      </c>
      <c r="L27" s="93">
        <v>40</v>
      </c>
      <c r="M27" s="101">
        <f>I27/G27*100%</f>
        <v>0.9903846153846154</v>
      </c>
      <c r="N27" s="95">
        <f>(K27+L27)/G27*100%</f>
        <v>0.4519230769230769</v>
      </c>
      <c r="O27" s="93">
        <v>0</v>
      </c>
      <c r="P27" s="94">
        <v>2</v>
      </c>
      <c r="Q27" s="94">
        <v>8</v>
      </c>
      <c r="R27" s="94">
        <v>0</v>
      </c>
      <c r="S27" s="94">
        <v>0</v>
      </c>
      <c r="T27" s="94">
        <v>1</v>
      </c>
    </row>
    <row r="28" spans="1:20" ht="16.5" thickBot="1">
      <c r="A28" s="150"/>
      <c r="B28" s="96" t="s">
        <v>14</v>
      </c>
      <c r="C28" s="99">
        <f>C25+C26+C27</f>
        <v>1086</v>
      </c>
      <c r="D28" s="99">
        <f>D25+D26+D27</f>
        <v>9</v>
      </c>
      <c r="E28" s="99">
        <f>E25+E26+E27</f>
        <v>1</v>
      </c>
      <c r="F28" s="99">
        <f>C28-D28+E28</f>
        <v>1078</v>
      </c>
      <c r="G28" s="99">
        <v>962</v>
      </c>
      <c r="H28" s="99">
        <f>H25+H26+H27</f>
        <v>1</v>
      </c>
      <c r="I28" s="99">
        <f>I25+I26+I27</f>
        <v>962</v>
      </c>
      <c r="J28" s="99">
        <f>J25+J26+J27</f>
        <v>1</v>
      </c>
      <c r="K28" s="99">
        <f>K25+K26+K27</f>
        <v>76</v>
      </c>
      <c r="L28" s="99">
        <f>L25+L26+L27</f>
        <v>307</v>
      </c>
      <c r="M28" s="98">
        <f>((I28-J28-H28)/G28)*100%</f>
        <v>0.997920997920998</v>
      </c>
      <c r="N28" s="98">
        <f>(K28+L28)/G28</f>
        <v>0.3981288981288981</v>
      </c>
      <c r="O28" s="99">
        <f aca="true" t="shared" si="10" ref="O28:T28">O25+O26+O27</f>
        <v>0</v>
      </c>
      <c r="P28" s="99">
        <f t="shared" si="10"/>
        <v>22</v>
      </c>
      <c r="Q28" s="99">
        <f t="shared" si="10"/>
        <v>71</v>
      </c>
      <c r="R28" s="99">
        <f t="shared" si="10"/>
        <v>0</v>
      </c>
      <c r="S28" s="99">
        <f t="shared" si="10"/>
        <v>0</v>
      </c>
      <c r="T28" s="99">
        <f t="shared" si="10"/>
        <v>1</v>
      </c>
    </row>
    <row r="29" spans="1:20" ht="16.5" thickTop="1">
      <c r="A29" s="125" t="s">
        <v>19</v>
      </c>
      <c r="B29" s="40" t="s">
        <v>15</v>
      </c>
      <c r="C29" s="59">
        <f aca="true" t="shared" si="11" ref="C29:L30">C5+C9+C13+C17+C21+C25</f>
        <v>2448</v>
      </c>
      <c r="D29" s="59">
        <f t="shared" si="11"/>
        <v>36</v>
      </c>
      <c r="E29" s="59">
        <f t="shared" si="11"/>
        <v>5</v>
      </c>
      <c r="F29" s="59">
        <f t="shared" si="11"/>
        <v>2417</v>
      </c>
      <c r="G29" s="59">
        <f t="shared" si="11"/>
        <v>1777</v>
      </c>
      <c r="H29" s="59">
        <f t="shared" si="11"/>
        <v>2</v>
      </c>
      <c r="I29" s="59">
        <f t="shared" si="11"/>
        <v>1772</v>
      </c>
      <c r="J29" s="59">
        <f t="shared" si="11"/>
        <v>7</v>
      </c>
      <c r="K29" s="59">
        <f t="shared" si="11"/>
        <v>210</v>
      </c>
      <c r="L29" s="59">
        <f t="shared" si="11"/>
        <v>791</v>
      </c>
      <c r="M29" s="61">
        <f>I29/G29</f>
        <v>0.9971862689926843</v>
      </c>
      <c r="N29" s="61">
        <f>(K29+L29)/G29*100%</f>
        <v>0.5633089476646033</v>
      </c>
      <c r="O29" s="59">
        <f aca="true" t="shared" si="12" ref="O29:T31">O5+O9+O13+O17+O21+O25</f>
        <v>0</v>
      </c>
      <c r="P29" s="59">
        <f t="shared" si="12"/>
        <v>41</v>
      </c>
      <c r="Q29" s="59">
        <f t="shared" si="12"/>
        <v>122</v>
      </c>
      <c r="R29" s="59">
        <f t="shared" si="12"/>
        <v>3</v>
      </c>
      <c r="S29" s="59">
        <f t="shared" si="12"/>
        <v>1</v>
      </c>
      <c r="T29" s="59">
        <f t="shared" si="12"/>
        <v>2</v>
      </c>
    </row>
    <row r="30" spans="1:20" ht="15.75">
      <c r="A30" s="125"/>
      <c r="B30" s="41" t="s">
        <v>16</v>
      </c>
      <c r="C30" s="67">
        <f t="shared" si="11"/>
        <v>2623</v>
      </c>
      <c r="D30" s="46">
        <f t="shared" si="11"/>
        <v>23</v>
      </c>
      <c r="E30" s="46">
        <f t="shared" si="11"/>
        <v>6</v>
      </c>
      <c r="F30" s="46">
        <f t="shared" si="11"/>
        <v>2606</v>
      </c>
      <c r="G30" s="67">
        <f t="shared" si="11"/>
        <v>2596</v>
      </c>
      <c r="H30" s="46">
        <f t="shared" si="11"/>
        <v>11</v>
      </c>
      <c r="I30" s="46">
        <f t="shared" si="11"/>
        <v>2582</v>
      </c>
      <c r="J30" s="46">
        <f t="shared" si="11"/>
        <v>25</v>
      </c>
      <c r="K30" s="46">
        <f t="shared" si="11"/>
        <v>124</v>
      </c>
      <c r="L30" s="46">
        <f t="shared" si="11"/>
        <v>662</v>
      </c>
      <c r="M30" s="62">
        <f>I30/G30</f>
        <v>0.9946070878274268</v>
      </c>
      <c r="N30" s="62">
        <f>(K30+L30)/G30*100%</f>
        <v>0.30277349768875195</v>
      </c>
      <c r="O30" s="46">
        <f t="shared" si="12"/>
        <v>0</v>
      </c>
      <c r="P30" s="46">
        <f t="shared" si="12"/>
        <v>26</v>
      </c>
      <c r="Q30" s="46">
        <f t="shared" si="12"/>
        <v>177</v>
      </c>
      <c r="R30" s="46">
        <f t="shared" si="12"/>
        <v>16</v>
      </c>
      <c r="S30" s="46">
        <f t="shared" si="12"/>
        <v>5</v>
      </c>
      <c r="T30" s="46">
        <f t="shared" si="12"/>
        <v>5</v>
      </c>
    </row>
    <row r="31" spans="1:20" ht="15.75">
      <c r="A31" s="125"/>
      <c r="B31" s="41" t="s">
        <v>17</v>
      </c>
      <c r="C31" s="67">
        <f>C7+C11+C15+C19+C23+C27</f>
        <v>500</v>
      </c>
      <c r="D31" s="46">
        <f>D7+D11+D15+D19+D23+D27</f>
        <v>6</v>
      </c>
      <c r="E31" s="46">
        <f>E7+E11+E15+E19+E23+E27</f>
        <v>1</v>
      </c>
      <c r="F31" s="46">
        <f>F7+F11+F15+F19+F23+F27</f>
        <v>495</v>
      </c>
      <c r="G31" s="46"/>
      <c r="H31" s="46"/>
      <c r="I31" s="46"/>
      <c r="J31" s="46"/>
      <c r="K31" s="46"/>
      <c r="L31" s="46"/>
      <c r="M31" s="63"/>
      <c r="N31" s="63"/>
      <c r="O31" s="46">
        <f t="shared" si="12"/>
        <v>0</v>
      </c>
      <c r="P31" s="46">
        <f t="shared" si="12"/>
        <v>3</v>
      </c>
      <c r="Q31" s="46"/>
      <c r="R31" s="46"/>
      <c r="S31" s="46"/>
      <c r="T31" s="46"/>
    </row>
    <row r="32" spans="1:20" ht="32.25" thickBot="1">
      <c r="A32" s="126"/>
      <c r="B32" s="41" t="s">
        <v>38</v>
      </c>
      <c r="C32" s="68">
        <f>C29+C30+C31</f>
        <v>5571</v>
      </c>
      <c r="D32" s="56">
        <f>D29+D30+D31</f>
        <v>65</v>
      </c>
      <c r="E32" s="56">
        <f>E29+E30+E31</f>
        <v>12</v>
      </c>
      <c r="F32" s="56">
        <f>F29+F30+F31</f>
        <v>5518</v>
      </c>
      <c r="G32" s="68">
        <f>G8+G12+G16+G20+G24+G28</f>
        <v>4868</v>
      </c>
      <c r="H32" s="56">
        <f>H29+H30+H31</f>
        <v>13</v>
      </c>
      <c r="I32" s="68">
        <f>I8+I12+I16+I20+I24+I28</f>
        <v>4839</v>
      </c>
      <c r="J32" s="56">
        <f>J29+J30+J31</f>
        <v>32</v>
      </c>
      <c r="K32" s="56">
        <f>K29+K30+K31</f>
        <v>334</v>
      </c>
      <c r="L32" s="56">
        <f>L29+L30+L31</f>
        <v>1453</v>
      </c>
      <c r="M32" s="65">
        <f>I32/G32</f>
        <v>0.9940427280197206</v>
      </c>
      <c r="N32" s="65">
        <f>(K32+L32)/G32</f>
        <v>0.3670912078882498</v>
      </c>
      <c r="O32" s="56">
        <f aca="true" t="shared" si="13" ref="O32:T32">O29+O30+O31</f>
        <v>0</v>
      </c>
      <c r="P32" s="56">
        <f t="shared" si="13"/>
        <v>70</v>
      </c>
      <c r="Q32" s="56">
        <f t="shared" si="13"/>
        <v>299</v>
      </c>
      <c r="R32" s="56">
        <f t="shared" si="13"/>
        <v>19</v>
      </c>
      <c r="S32" s="56">
        <f t="shared" si="13"/>
        <v>6</v>
      </c>
      <c r="T32" s="56">
        <f t="shared" si="13"/>
        <v>7</v>
      </c>
    </row>
    <row r="33" ht="13.5" thickTop="1"/>
  </sheetData>
  <sheetProtection/>
  <mergeCells count="22">
    <mergeCell ref="A9:A12"/>
    <mergeCell ref="A13:A16"/>
    <mergeCell ref="A17:A20"/>
    <mergeCell ref="A21:A24"/>
    <mergeCell ref="A25:A28"/>
    <mergeCell ref="A29:A32"/>
    <mergeCell ref="J3:J4"/>
    <mergeCell ref="K3:L3"/>
    <mergeCell ref="M3:M4"/>
    <mergeCell ref="N3:N4"/>
    <mergeCell ref="O3:O4"/>
    <mergeCell ref="A5:A8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32"/>
  <sheetViews>
    <sheetView tabSelected="1" zoomScalePageLayoutView="0" workbookViewId="0" topLeftCell="A4">
      <selection activeCell="M20" sqref="M20"/>
    </sheetView>
  </sheetViews>
  <sheetFormatPr defaultColWidth="9.140625" defaultRowHeight="12.75"/>
  <cols>
    <col min="13" max="13" width="12.140625" style="0" customWidth="1"/>
  </cols>
  <sheetData>
    <row r="1" spans="1:20" ht="15.7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"/>
      <c r="Q1" s="7"/>
      <c r="R1" s="7"/>
      <c r="S1" s="7"/>
      <c r="T1" s="7"/>
    </row>
    <row r="2" spans="1:20" ht="15.7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63">
      <c r="A3" s="134" t="s">
        <v>1</v>
      </c>
      <c r="B3" s="120" t="s">
        <v>2</v>
      </c>
      <c r="C3" s="120" t="s">
        <v>30</v>
      </c>
      <c r="D3" s="120" t="s">
        <v>3</v>
      </c>
      <c r="E3" s="120" t="s">
        <v>4</v>
      </c>
      <c r="F3" s="120" t="s">
        <v>31</v>
      </c>
      <c r="G3" s="120" t="s">
        <v>5</v>
      </c>
      <c r="H3" s="120" t="s">
        <v>6</v>
      </c>
      <c r="I3" s="120" t="s">
        <v>7</v>
      </c>
      <c r="J3" s="120" t="s">
        <v>8</v>
      </c>
      <c r="K3" s="122" t="s">
        <v>9</v>
      </c>
      <c r="L3" s="122"/>
      <c r="M3" s="120" t="s">
        <v>10</v>
      </c>
      <c r="N3" s="120" t="s">
        <v>11</v>
      </c>
      <c r="O3" s="136" t="s">
        <v>12</v>
      </c>
      <c r="P3" s="50" t="s">
        <v>33</v>
      </c>
      <c r="Q3" s="50" t="s">
        <v>34</v>
      </c>
      <c r="R3" s="50" t="s">
        <v>35</v>
      </c>
      <c r="S3" s="50" t="s">
        <v>32</v>
      </c>
      <c r="T3" s="50" t="s">
        <v>39</v>
      </c>
    </row>
    <row r="4" spans="1:20" ht="32.25" thickBot="1">
      <c r="A4" s="135"/>
      <c r="B4" s="121"/>
      <c r="C4" s="121"/>
      <c r="D4" s="121"/>
      <c r="E4" s="121"/>
      <c r="F4" s="121"/>
      <c r="G4" s="121"/>
      <c r="H4" s="121"/>
      <c r="I4" s="121"/>
      <c r="J4" s="121"/>
      <c r="K4" s="31" t="s">
        <v>27</v>
      </c>
      <c r="L4" s="31" t="s">
        <v>13</v>
      </c>
      <c r="M4" s="121"/>
      <c r="N4" s="121"/>
      <c r="O4" s="137"/>
      <c r="P4" s="51"/>
      <c r="Q4" s="51"/>
      <c r="R4" s="51"/>
      <c r="S4" s="51"/>
      <c r="T4" s="51"/>
    </row>
    <row r="5" spans="1:20" ht="16.5" thickTop="1">
      <c r="A5" s="142" t="s">
        <v>21</v>
      </c>
      <c r="B5" s="86" t="s">
        <v>15</v>
      </c>
      <c r="C5" s="87">
        <v>405</v>
      </c>
      <c r="D5" s="87">
        <v>33</v>
      </c>
      <c r="E5" s="87">
        <v>13</v>
      </c>
      <c r="F5" s="87">
        <f>C5-D5+E5</f>
        <v>385</v>
      </c>
      <c r="G5" s="87">
        <v>286</v>
      </c>
      <c r="H5" s="87">
        <v>2</v>
      </c>
      <c r="I5" s="87">
        <v>285</v>
      </c>
      <c r="J5" s="87">
        <v>3</v>
      </c>
      <c r="K5" s="87">
        <v>33</v>
      </c>
      <c r="L5" s="87">
        <v>140</v>
      </c>
      <c r="M5" s="88">
        <f>I5/G5</f>
        <v>0.9965034965034965</v>
      </c>
      <c r="N5" s="88">
        <f>(K5+L5)/G5</f>
        <v>0.6048951048951049</v>
      </c>
      <c r="O5" s="87">
        <v>0</v>
      </c>
      <c r="P5" s="89">
        <v>6</v>
      </c>
      <c r="Q5" s="89">
        <v>24</v>
      </c>
      <c r="R5" s="89">
        <v>2</v>
      </c>
      <c r="S5" s="89">
        <v>1</v>
      </c>
      <c r="T5" s="89">
        <v>0</v>
      </c>
    </row>
    <row r="6" spans="1:20" ht="15.75">
      <c r="A6" s="143"/>
      <c r="B6" s="90" t="s">
        <v>16</v>
      </c>
      <c r="C6" s="91">
        <v>417</v>
      </c>
      <c r="D6" s="91">
        <v>19</v>
      </c>
      <c r="E6" s="91">
        <v>15</v>
      </c>
      <c r="F6" s="91">
        <f>C6-D6+E6</f>
        <v>413</v>
      </c>
      <c r="G6" s="91">
        <v>411</v>
      </c>
      <c r="H6" s="91">
        <v>2</v>
      </c>
      <c r="I6" s="91">
        <v>410</v>
      </c>
      <c r="J6" s="91">
        <v>3</v>
      </c>
      <c r="K6" s="91">
        <v>24</v>
      </c>
      <c r="L6" s="91">
        <v>113</v>
      </c>
      <c r="M6" s="92">
        <f>I6/G6</f>
        <v>0.9975669099756691</v>
      </c>
      <c r="N6" s="92">
        <f>(K6+L6)/G6</f>
        <v>0.3333333333333333</v>
      </c>
      <c r="O6" s="93">
        <v>0</v>
      </c>
      <c r="P6" s="94">
        <v>4</v>
      </c>
      <c r="Q6" s="94">
        <v>23</v>
      </c>
      <c r="R6" s="94">
        <v>1</v>
      </c>
      <c r="S6" s="94">
        <v>2</v>
      </c>
      <c r="T6" s="94">
        <v>0</v>
      </c>
    </row>
    <row r="7" spans="1:20" ht="15.75">
      <c r="A7" s="143"/>
      <c r="B7" s="90" t="s">
        <v>17</v>
      </c>
      <c r="C7" s="91">
        <v>98</v>
      </c>
      <c r="D7" s="91">
        <v>8</v>
      </c>
      <c r="E7" s="91">
        <v>2</v>
      </c>
      <c r="F7" s="91">
        <f aca="true" t="shared" si="0" ref="F7:F27">C7-D7+E7</f>
        <v>92</v>
      </c>
      <c r="G7" s="91">
        <v>92</v>
      </c>
      <c r="H7" s="91">
        <v>0</v>
      </c>
      <c r="I7" s="91">
        <v>92</v>
      </c>
      <c r="J7" s="91">
        <v>0</v>
      </c>
      <c r="K7" s="91">
        <v>6</v>
      </c>
      <c r="L7" s="91">
        <v>29</v>
      </c>
      <c r="M7" s="92">
        <f>I7/G7</f>
        <v>1</v>
      </c>
      <c r="N7" s="95">
        <f>(K7+L7)/G7</f>
        <v>0.3804347826086957</v>
      </c>
      <c r="O7" s="93">
        <v>0</v>
      </c>
      <c r="P7" s="94">
        <v>0</v>
      </c>
      <c r="Q7" s="94">
        <v>8</v>
      </c>
      <c r="R7" s="94">
        <v>0</v>
      </c>
      <c r="S7" s="94">
        <v>0</v>
      </c>
      <c r="T7" s="94">
        <v>0</v>
      </c>
    </row>
    <row r="8" spans="1:20" ht="16.5" thickBot="1">
      <c r="A8" s="144"/>
      <c r="B8" s="96" t="s">
        <v>14</v>
      </c>
      <c r="C8" s="97">
        <f>C5+C6+C7</f>
        <v>920</v>
      </c>
      <c r="D8" s="97">
        <f>D5+D6+D7</f>
        <v>60</v>
      </c>
      <c r="E8" s="97">
        <f>E5+E6+E7</f>
        <v>30</v>
      </c>
      <c r="F8" s="97">
        <f t="shared" si="0"/>
        <v>890</v>
      </c>
      <c r="G8" s="97">
        <f aca="true" t="shared" si="1" ref="G8:L8">G5+G6+G7</f>
        <v>789</v>
      </c>
      <c r="H8" s="97">
        <f t="shared" si="1"/>
        <v>4</v>
      </c>
      <c r="I8" s="97">
        <f t="shared" si="1"/>
        <v>787</v>
      </c>
      <c r="J8" s="97">
        <f t="shared" si="1"/>
        <v>6</v>
      </c>
      <c r="K8" s="97">
        <f t="shared" si="1"/>
        <v>63</v>
      </c>
      <c r="L8" s="97">
        <f t="shared" si="1"/>
        <v>282</v>
      </c>
      <c r="M8" s="98">
        <f>I8/G8</f>
        <v>0.9974651457541192</v>
      </c>
      <c r="N8" s="98">
        <f>(K8+L8)/G8</f>
        <v>0.4372623574144487</v>
      </c>
      <c r="O8" s="99">
        <f aca="true" t="shared" si="2" ref="O8:T8">O5+O6+O7</f>
        <v>0</v>
      </c>
      <c r="P8" s="99">
        <f t="shared" si="2"/>
        <v>10</v>
      </c>
      <c r="Q8" s="99">
        <f t="shared" si="2"/>
        <v>55</v>
      </c>
      <c r="R8" s="99">
        <f t="shared" si="2"/>
        <v>3</v>
      </c>
      <c r="S8" s="99">
        <f t="shared" si="2"/>
        <v>3</v>
      </c>
      <c r="T8" s="99">
        <f t="shared" si="2"/>
        <v>0</v>
      </c>
    </row>
    <row r="9" spans="1:20" ht="16.5" thickTop="1">
      <c r="A9" s="142" t="s">
        <v>28</v>
      </c>
      <c r="B9" s="86" t="s">
        <v>15</v>
      </c>
      <c r="C9" s="87">
        <v>285</v>
      </c>
      <c r="D9" s="87">
        <v>12</v>
      </c>
      <c r="E9" s="87">
        <v>18</v>
      </c>
      <c r="F9" s="87">
        <f t="shared" si="0"/>
        <v>291</v>
      </c>
      <c r="G9" s="87">
        <v>214</v>
      </c>
      <c r="H9" s="87">
        <v>0</v>
      </c>
      <c r="I9" s="87">
        <v>213</v>
      </c>
      <c r="J9" s="87">
        <v>1</v>
      </c>
      <c r="K9" s="87">
        <v>32</v>
      </c>
      <c r="L9" s="87">
        <v>92</v>
      </c>
      <c r="M9" s="100">
        <f>I9/G9*100%</f>
        <v>0.9953271028037384</v>
      </c>
      <c r="N9" s="100">
        <f>(K9+L9)/G9*100%</f>
        <v>0.5794392523364486</v>
      </c>
      <c r="O9" s="87">
        <v>0</v>
      </c>
      <c r="P9" s="89">
        <v>4</v>
      </c>
      <c r="Q9" s="89">
        <v>18</v>
      </c>
      <c r="R9" s="89">
        <v>1</v>
      </c>
      <c r="S9" s="89">
        <v>0</v>
      </c>
      <c r="T9" s="89">
        <v>0</v>
      </c>
    </row>
    <row r="10" spans="1:20" ht="15.75">
      <c r="A10" s="143"/>
      <c r="B10" s="90" t="s">
        <v>16</v>
      </c>
      <c r="C10" s="93">
        <v>336</v>
      </c>
      <c r="D10" s="93">
        <v>16</v>
      </c>
      <c r="E10" s="93">
        <v>21</v>
      </c>
      <c r="F10" s="93">
        <f t="shared" si="0"/>
        <v>341</v>
      </c>
      <c r="G10" s="93">
        <v>340</v>
      </c>
      <c r="H10" s="103">
        <v>1</v>
      </c>
      <c r="I10" s="93">
        <v>339</v>
      </c>
      <c r="J10" s="93">
        <v>3</v>
      </c>
      <c r="K10" s="93">
        <v>27</v>
      </c>
      <c r="L10" s="93">
        <v>94</v>
      </c>
      <c r="M10" s="101">
        <f>I10/G10*100%</f>
        <v>0.9970588235294118</v>
      </c>
      <c r="N10" s="101">
        <f>(K10+L10)/G10*100%</f>
        <v>0.3558823529411765</v>
      </c>
      <c r="O10" s="93">
        <v>0</v>
      </c>
      <c r="P10" s="94">
        <v>4</v>
      </c>
      <c r="Q10" s="94">
        <v>13</v>
      </c>
      <c r="R10" s="94">
        <v>0</v>
      </c>
      <c r="S10" s="94">
        <v>0</v>
      </c>
      <c r="T10" s="94">
        <v>3</v>
      </c>
    </row>
    <row r="11" spans="1:20" ht="15.75">
      <c r="A11" s="143"/>
      <c r="B11" s="90" t="s">
        <v>17</v>
      </c>
      <c r="C11" s="93">
        <v>67</v>
      </c>
      <c r="D11" s="93">
        <v>3</v>
      </c>
      <c r="E11" s="93">
        <v>4</v>
      </c>
      <c r="F11" s="93">
        <f t="shared" si="0"/>
        <v>68</v>
      </c>
      <c r="G11" s="93">
        <v>68</v>
      </c>
      <c r="H11" s="93">
        <v>0</v>
      </c>
      <c r="I11" s="93">
        <v>68</v>
      </c>
      <c r="J11" s="93">
        <v>0</v>
      </c>
      <c r="K11" s="93">
        <v>10</v>
      </c>
      <c r="L11" s="93">
        <v>32</v>
      </c>
      <c r="M11" s="104">
        <f>I11/G11*100%</f>
        <v>1</v>
      </c>
      <c r="N11" s="95">
        <f>(K11+L11)/G11*100%</f>
        <v>0.6176470588235294</v>
      </c>
      <c r="O11" s="93">
        <v>0</v>
      </c>
      <c r="P11" s="94">
        <v>0</v>
      </c>
      <c r="Q11" s="94">
        <v>5</v>
      </c>
      <c r="R11" s="94">
        <v>0</v>
      </c>
      <c r="S11" s="94">
        <v>0</v>
      </c>
      <c r="T11" s="94">
        <v>0</v>
      </c>
    </row>
    <row r="12" spans="1:20" ht="16.5" thickBot="1">
      <c r="A12" s="144"/>
      <c r="B12" s="96" t="s">
        <v>14</v>
      </c>
      <c r="C12" s="99">
        <f>C9+C10+C11</f>
        <v>688</v>
      </c>
      <c r="D12" s="99">
        <f>D9+D10+D11</f>
        <v>31</v>
      </c>
      <c r="E12" s="99">
        <f>E9+E10+E11</f>
        <v>43</v>
      </c>
      <c r="F12" s="99">
        <f t="shared" si="0"/>
        <v>700</v>
      </c>
      <c r="G12" s="99">
        <f aca="true" t="shared" si="3" ref="G12:L12">G9+G10+G11</f>
        <v>622</v>
      </c>
      <c r="H12" s="99">
        <f t="shared" si="3"/>
        <v>1</v>
      </c>
      <c r="I12" s="99">
        <f t="shared" si="3"/>
        <v>620</v>
      </c>
      <c r="J12" s="99">
        <f t="shared" si="3"/>
        <v>4</v>
      </c>
      <c r="K12" s="99">
        <f t="shared" si="3"/>
        <v>69</v>
      </c>
      <c r="L12" s="99">
        <f t="shared" si="3"/>
        <v>218</v>
      </c>
      <c r="M12" s="98">
        <f>I12/G12</f>
        <v>0.9967845659163987</v>
      </c>
      <c r="N12" s="105">
        <f>(K12+L12)/G12</f>
        <v>0.46141479099678456</v>
      </c>
      <c r="O12" s="99">
        <f aca="true" t="shared" si="4" ref="O12:T12">O9+O10+O11</f>
        <v>0</v>
      </c>
      <c r="P12" s="99">
        <f t="shared" si="4"/>
        <v>8</v>
      </c>
      <c r="Q12" s="99">
        <f t="shared" si="4"/>
        <v>36</v>
      </c>
      <c r="R12" s="99">
        <f t="shared" si="4"/>
        <v>1</v>
      </c>
      <c r="S12" s="99">
        <f t="shared" si="4"/>
        <v>0</v>
      </c>
      <c r="T12" s="99">
        <f t="shared" si="4"/>
        <v>3</v>
      </c>
    </row>
    <row r="13" spans="1:20" ht="16.5" thickTop="1">
      <c r="A13" s="145" t="s">
        <v>20</v>
      </c>
      <c r="B13" s="107" t="s">
        <v>15</v>
      </c>
      <c r="C13" s="108">
        <v>495</v>
      </c>
      <c r="D13" s="108">
        <v>26</v>
      </c>
      <c r="E13" s="108">
        <v>25</v>
      </c>
      <c r="F13" s="108">
        <f t="shared" si="0"/>
        <v>494</v>
      </c>
      <c r="G13" s="108">
        <v>343</v>
      </c>
      <c r="H13" s="108">
        <v>0</v>
      </c>
      <c r="I13" s="108">
        <v>343</v>
      </c>
      <c r="J13" s="108">
        <v>0</v>
      </c>
      <c r="K13" s="108">
        <v>38</v>
      </c>
      <c r="L13" s="108">
        <v>166</v>
      </c>
      <c r="M13" s="109">
        <f>I13/G13</f>
        <v>1</v>
      </c>
      <c r="N13" s="109">
        <f>(K13+L13)/G13</f>
        <v>0.5947521865889213</v>
      </c>
      <c r="O13" s="108">
        <v>0</v>
      </c>
      <c r="P13" s="110">
        <v>14</v>
      </c>
      <c r="Q13" s="110">
        <v>13</v>
      </c>
      <c r="R13" s="110">
        <v>0</v>
      </c>
      <c r="S13" s="110">
        <v>0</v>
      </c>
      <c r="T13" s="110">
        <v>0</v>
      </c>
    </row>
    <row r="14" spans="1:20" ht="15.75">
      <c r="A14" s="146"/>
      <c r="B14" s="111" t="s">
        <v>16</v>
      </c>
      <c r="C14" s="112">
        <v>480</v>
      </c>
      <c r="D14" s="112">
        <v>34</v>
      </c>
      <c r="E14" s="112">
        <v>27</v>
      </c>
      <c r="F14" s="112">
        <f t="shared" si="0"/>
        <v>473</v>
      </c>
      <c r="G14" s="112">
        <v>472</v>
      </c>
      <c r="H14" s="112">
        <v>1</v>
      </c>
      <c r="I14" s="112">
        <v>470</v>
      </c>
      <c r="J14" s="112">
        <v>3</v>
      </c>
      <c r="K14" s="112">
        <v>15</v>
      </c>
      <c r="L14" s="112">
        <v>123</v>
      </c>
      <c r="M14" s="113">
        <f>I14/G14</f>
        <v>0.9957627118644068</v>
      </c>
      <c r="N14" s="113">
        <f>(K14+L14)/G14</f>
        <v>0.2923728813559322</v>
      </c>
      <c r="O14" s="112">
        <v>0</v>
      </c>
      <c r="P14" s="114">
        <v>4</v>
      </c>
      <c r="Q14" s="114">
        <v>14</v>
      </c>
      <c r="R14" s="114">
        <v>2</v>
      </c>
      <c r="S14" s="114">
        <v>1</v>
      </c>
      <c r="T14" s="115">
        <v>0</v>
      </c>
    </row>
    <row r="15" spans="1:20" ht="15.75">
      <c r="A15" s="146"/>
      <c r="B15" s="111" t="s">
        <v>17</v>
      </c>
      <c r="C15" s="112">
        <v>80</v>
      </c>
      <c r="D15" s="112">
        <v>8</v>
      </c>
      <c r="E15" s="112">
        <v>4</v>
      </c>
      <c r="F15" s="112">
        <f t="shared" si="0"/>
        <v>76</v>
      </c>
      <c r="G15" s="112">
        <v>76</v>
      </c>
      <c r="H15" s="112">
        <v>0</v>
      </c>
      <c r="I15" s="112">
        <v>76</v>
      </c>
      <c r="J15" s="112">
        <v>0</v>
      </c>
      <c r="K15" s="112">
        <v>1</v>
      </c>
      <c r="L15" s="112">
        <v>19</v>
      </c>
      <c r="M15" s="116">
        <f>I15/G15</f>
        <v>1</v>
      </c>
      <c r="N15" s="113">
        <f>(K15+L15)/G15</f>
        <v>0.2631578947368421</v>
      </c>
      <c r="O15" s="112">
        <v>0</v>
      </c>
      <c r="P15" s="114">
        <v>1</v>
      </c>
      <c r="Q15" s="114">
        <v>5</v>
      </c>
      <c r="R15" s="114">
        <v>0</v>
      </c>
      <c r="S15" s="114">
        <v>0</v>
      </c>
      <c r="T15" s="114">
        <v>0</v>
      </c>
    </row>
    <row r="16" spans="1:20" ht="16.5" thickBot="1">
      <c r="A16" s="147"/>
      <c r="B16" s="117" t="s">
        <v>14</v>
      </c>
      <c r="C16" s="118">
        <f>C13+C14+C15</f>
        <v>1055</v>
      </c>
      <c r="D16" s="118">
        <f>D13+D14+D15</f>
        <v>68</v>
      </c>
      <c r="E16" s="118">
        <f>E13+E14+E15</f>
        <v>56</v>
      </c>
      <c r="F16" s="118">
        <f t="shared" si="0"/>
        <v>1043</v>
      </c>
      <c r="G16" s="118">
        <f aca="true" t="shared" si="5" ref="G16:L16">G13+G14+G15</f>
        <v>891</v>
      </c>
      <c r="H16" s="118">
        <f t="shared" si="5"/>
        <v>1</v>
      </c>
      <c r="I16" s="118">
        <f t="shared" si="5"/>
        <v>889</v>
      </c>
      <c r="J16" s="118">
        <f t="shared" si="5"/>
        <v>3</v>
      </c>
      <c r="K16" s="118">
        <f t="shared" si="5"/>
        <v>54</v>
      </c>
      <c r="L16" s="118">
        <f t="shared" si="5"/>
        <v>308</v>
      </c>
      <c r="M16" s="119">
        <f>I16/G16</f>
        <v>0.9977553310886644</v>
      </c>
      <c r="N16" s="119">
        <f>(K16+L16)/G16</f>
        <v>0.4062850729517396</v>
      </c>
      <c r="O16" s="118">
        <f aca="true" t="shared" si="6" ref="O16:T16">O13+O14+O15</f>
        <v>0</v>
      </c>
      <c r="P16" s="118">
        <f t="shared" si="6"/>
        <v>19</v>
      </c>
      <c r="Q16" s="118">
        <f t="shared" si="6"/>
        <v>32</v>
      </c>
      <c r="R16" s="118">
        <f t="shared" si="6"/>
        <v>2</v>
      </c>
      <c r="S16" s="118">
        <f t="shared" si="6"/>
        <v>1</v>
      </c>
      <c r="T16" s="118">
        <f t="shared" si="6"/>
        <v>0</v>
      </c>
    </row>
    <row r="17" spans="1:20" ht="16.5" thickTop="1">
      <c r="A17" s="139" t="s">
        <v>37</v>
      </c>
      <c r="B17" s="66" t="s">
        <v>15</v>
      </c>
      <c r="C17" s="66">
        <v>208</v>
      </c>
      <c r="D17" s="66">
        <v>5</v>
      </c>
      <c r="E17" s="66">
        <v>6</v>
      </c>
      <c r="F17" s="66">
        <f t="shared" si="0"/>
        <v>209</v>
      </c>
      <c r="G17" s="66">
        <v>155</v>
      </c>
      <c r="H17" s="66">
        <v>0</v>
      </c>
      <c r="I17" s="66">
        <v>155</v>
      </c>
      <c r="J17" s="66">
        <v>0</v>
      </c>
      <c r="K17" s="66">
        <v>20</v>
      </c>
      <c r="L17" s="66">
        <v>81</v>
      </c>
      <c r="M17" s="80">
        <f>I17/G17*100%</f>
        <v>1</v>
      </c>
      <c r="N17" s="75">
        <f>(K17+L17)/G17*100%</f>
        <v>0.6516129032258065</v>
      </c>
      <c r="O17" s="66">
        <v>0</v>
      </c>
      <c r="P17" s="66">
        <v>2</v>
      </c>
      <c r="Q17" s="66">
        <v>5</v>
      </c>
      <c r="R17" s="66">
        <v>0</v>
      </c>
      <c r="S17" s="66">
        <v>0</v>
      </c>
      <c r="T17" s="66">
        <v>0</v>
      </c>
    </row>
    <row r="18" spans="1:20" ht="15.75">
      <c r="A18" s="139"/>
      <c r="B18" s="46" t="s">
        <v>16</v>
      </c>
      <c r="C18" s="46">
        <v>238</v>
      </c>
      <c r="D18" s="46">
        <v>8</v>
      </c>
      <c r="E18" s="46">
        <v>5</v>
      </c>
      <c r="F18" s="46">
        <f t="shared" si="0"/>
        <v>235</v>
      </c>
      <c r="G18" s="46">
        <v>230</v>
      </c>
      <c r="H18" s="46">
        <v>5</v>
      </c>
      <c r="I18" s="46">
        <v>226</v>
      </c>
      <c r="J18" s="46">
        <v>4</v>
      </c>
      <c r="K18" s="46">
        <v>14</v>
      </c>
      <c r="L18" s="46">
        <v>96</v>
      </c>
      <c r="M18" s="77">
        <f>I18/G18</f>
        <v>0.9826086956521739</v>
      </c>
      <c r="N18" s="77">
        <f>(K18+L18)/G18*100%</f>
        <v>0.4782608695652174</v>
      </c>
      <c r="O18" s="46">
        <v>0</v>
      </c>
      <c r="P18" s="46">
        <v>0</v>
      </c>
      <c r="Q18" s="46">
        <v>20</v>
      </c>
      <c r="R18" s="46">
        <v>4</v>
      </c>
      <c r="S18" s="46">
        <v>0</v>
      </c>
      <c r="T18" s="46">
        <v>0</v>
      </c>
    </row>
    <row r="19" spans="1:20" ht="15.75">
      <c r="A19" s="139"/>
      <c r="B19" s="46" t="s">
        <v>17</v>
      </c>
      <c r="C19" s="46">
        <v>33</v>
      </c>
      <c r="D19" s="46">
        <v>1</v>
      </c>
      <c r="E19" s="46">
        <v>1</v>
      </c>
      <c r="F19" s="46">
        <f t="shared" si="0"/>
        <v>33</v>
      </c>
      <c r="G19" s="46">
        <v>33</v>
      </c>
      <c r="H19" s="46">
        <v>0</v>
      </c>
      <c r="I19" s="46">
        <v>26</v>
      </c>
      <c r="J19" s="46">
        <v>7</v>
      </c>
      <c r="K19" s="46">
        <v>3</v>
      </c>
      <c r="L19" s="46">
        <v>7</v>
      </c>
      <c r="M19" s="77">
        <f>I19/G19</f>
        <v>0.7878787878787878</v>
      </c>
      <c r="N19" s="77">
        <f>(K19+L19)/G19*100%</f>
        <v>0.30303030303030304</v>
      </c>
      <c r="O19" s="46">
        <v>0</v>
      </c>
      <c r="P19" s="46">
        <v>0</v>
      </c>
      <c r="Q19" s="46">
        <v>1</v>
      </c>
      <c r="R19" s="46">
        <v>1</v>
      </c>
      <c r="S19" s="46">
        <v>2</v>
      </c>
      <c r="T19" s="46">
        <v>4</v>
      </c>
    </row>
    <row r="20" spans="1:20" ht="16.5" thickBot="1">
      <c r="A20" s="140"/>
      <c r="B20" s="72" t="s">
        <v>14</v>
      </c>
      <c r="C20" s="31">
        <f>C17+C18+C19</f>
        <v>479</v>
      </c>
      <c r="D20" s="31">
        <f>D17+D18+D19</f>
        <v>14</v>
      </c>
      <c r="E20" s="31">
        <f>E17+E18+E19</f>
        <v>12</v>
      </c>
      <c r="F20" s="31">
        <f>C20-D20+E20</f>
        <v>477</v>
      </c>
      <c r="G20" s="31">
        <f aca="true" t="shared" si="7" ref="G20:L20">G17+G18+G19</f>
        <v>418</v>
      </c>
      <c r="H20" s="31">
        <f t="shared" si="7"/>
        <v>5</v>
      </c>
      <c r="I20" s="31">
        <f t="shared" si="7"/>
        <v>407</v>
      </c>
      <c r="J20" s="31">
        <f t="shared" si="7"/>
        <v>11</v>
      </c>
      <c r="K20" s="31">
        <f t="shared" si="7"/>
        <v>37</v>
      </c>
      <c r="L20" s="31">
        <f t="shared" si="7"/>
        <v>184</v>
      </c>
      <c r="M20" s="74">
        <f>I20/G20</f>
        <v>0.9736842105263158</v>
      </c>
      <c r="N20" s="74">
        <f>(K20+L20)/G20</f>
        <v>0.5287081339712919</v>
      </c>
      <c r="O20" s="31">
        <f aca="true" t="shared" si="8" ref="O20:T20">O17+O18+O19</f>
        <v>0</v>
      </c>
      <c r="P20" s="31">
        <f t="shared" si="8"/>
        <v>2</v>
      </c>
      <c r="Q20" s="31">
        <f t="shared" si="8"/>
        <v>26</v>
      </c>
      <c r="R20" s="31">
        <f t="shared" si="8"/>
        <v>5</v>
      </c>
      <c r="S20" s="31">
        <f t="shared" si="8"/>
        <v>2</v>
      </c>
      <c r="T20" s="31">
        <f t="shared" si="8"/>
        <v>4</v>
      </c>
    </row>
    <row r="21" spans="1:20" ht="16.5" thickTop="1">
      <c r="A21" s="142" t="s">
        <v>18</v>
      </c>
      <c r="B21" s="86" t="s">
        <v>15</v>
      </c>
      <c r="C21" s="87">
        <v>585</v>
      </c>
      <c r="D21" s="87">
        <v>19</v>
      </c>
      <c r="E21" s="87">
        <v>14</v>
      </c>
      <c r="F21" s="87">
        <f t="shared" si="0"/>
        <v>580</v>
      </c>
      <c r="G21" s="87">
        <v>433</v>
      </c>
      <c r="H21" s="87">
        <v>0</v>
      </c>
      <c r="I21" s="87">
        <v>430</v>
      </c>
      <c r="J21" s="87">
        <v>3</v>
      </c>
      <c r="K21" s="87">
        <v>45</v>
      </c>
      <c r="L21" s="87">
        <v>223</v>
      </c>
      <c r="M21" s="100">
        <f>I21/G21*100%</f>
        <v>0.9930715935334873</v>
      </c>
      <c r="N21" s="100">
        <f>(K21+L21)/G21*100%</f>
        <v>0.6189376443418014</v>
      </c>
      <c r="O21" s="87">
        <v>0</v>
      </c>
      <c r="P21" s="89">
        <v>5</v>
      </c>
      <c r="Q21" s="89">
        <v>26</v>
      </c>
      <c r="R21" s="89">
        <v>1</v>
      </c>
      <c r="S21" s="89">
        <v>0</v>
      </c>
      <c r="T21" s="89">
        <v>2</v>
      </c>
    </row>
    <row r="22" spans="1:20" ht="15.75">
      <c r="A22" s="143"/>
      <c r="B22" s="90" t="s">
        <v>16</v>
      </c>
      <c r="C22" s="93">
        <v>631</v>
      </c>
      <c r="D22" s="93">
        <v>15</v>
      </c>
      <c r="E22" s="93">
        <v>12</v>
      </c>
      <c r="F22" s="93">
        <f t="shared" si="0"/>
        <v>628</v>
      </c>
      <c r="G22" s="93">
        <v>628</v>
      </c>
      <c r="H22" s="93">
        <v>0</v>
      </c>
      <c r="I22" s="93">
        <v>625</v>
      </c>
      <c r="J22" s="93">
        <v>3</v>
      </c>
      <c r="K22" s="93">
        <v>46</v>
      </c>
      <c r="L22" s="93">
        <v>215</v>
      </c>
      <c r="M22" s="101">
        <f>I22/G22*100%</f>
        <v>0.9952229299363057</v>
      </c>
      <c r="N22" s="101">
        <f>(K22+L22)/G22*100%</f>
        <v>0.4156050955414013</v>
      </c>
      <c r="O22" s="93">
        <v>0</v>
      </c>
      <c r="P22" s="94">
        <v>4</v>
      </c>
      <c r="Q22" s="94">
        <v>48</v>
      </c>
      <c r="R22" s="94">
        <v>2</v>
      </c>
      <c r="S22" s="94">
        <v>1</v>
      </c>
      <c r="T22" s="94">
        <v>0</v>
      </c>
    </row>
    <row r="23" spans="1:20" ht="15.75">
      <c r="A23" s="143"/>
      <c r="B23" s="90" t="s">
        <v>17</v>
      </c>
      <c r="C23" s="93">
        <v>126</v>
      </c>
      <c r="D23" s="93">
        <v>10</v>
      </c>
      <c r="E23" s="93">
        <v>6</v>
      </c>
      <c r="F23" s="93">
        <f t="shared" si="0"/>
        <v>122</v>
      </c>
      <c r="G23" s="93">
        <v>122</v>
      </c>
      <c r="H23" s="93">
        <v>0</v>
      </c>
      <c r="I23" s="93">
        <v>117</v>
      </c>
      <c r="J23" s="93">
        <v>5</v>
      </c>
      <c r="K23" s="93">
        <v>12</v>
      </c>
      <c r="L23" s="93">
        <v>55</v>
      </c>
      <c r="M23" s="95">
        <f>I23/G23*100%</f>
        <v>0.9590163934426229</v>
      </c>
      <c r="N23" s="95">
        <f>(K23+L23)/G23*100%</f>
        <v>0.5491803278688525</v>
      </c>
      <c r="O23" s="93">
        <v>0</v>
      </c>
      <c r="P23" s="94">
        <v>0</v>
      </c>
      <c r="Q23" s="94">
        <v>10</v>
      </c>
      <c r="R23" s="94">
        <v>0</v>
      </c>
      <c r="S23" s="94">
        <v>1</v>
      </c>
      <c r="T23" s="94">
        <v>4</v>
      </c>
    </row>
    <row r="24" spans="1:20" ht="16.5" thickBot="1">
      <c r="A24" s="144"/>
      <c r="B24" s="96" t="s">
        <v>14</v>
      </c>
      <c r="C24" s="99">
        <f>C21+C22+C23</f>
        <v>1342</v>
      </c>
      <c r="D24" s="99">
        <f>D21+D22+D23</f>
        <v>44</v>
      </c>
      <c r="E24" s="99">
        <f>E21+E22+E23</f>
        <v>32</v>
      </c>
      <c r="F24" s="99">
        <f>C24-D24+E24</f>
        <v>1330</v>
      </c>
      <c r="G24" s="99">
        <f aca="true" t="shared" si="9" ref="G24:L24">G21+G22+G23</f>
        <v>1183</v>
      </c>
      <c r="H24" s="99">
        <f t="shared" si="9"/>
        <v>0</v>
      </c>
      <c r="I24" s="99">
        <f t="shared" si="9"/>
        <v>1172</v>
      </c>
      <c r="J24" s="99">
        <f t="shared" si="9"/>
        <v>11</v>
      </c>
      <c r="K24" s="99">
        <f t="shared" si="9"/>
        <v>103</v>
      </c>
      <c r="L24" s="99">
        <f t="shared" si="9"/>
        <v>493</v>
      </c>
      <c r="M24" s="98">
        <f aca="true" t="shared" si="10" ref="M24:M30">I24/G24</f>
        <v>0.9907016060862215</v>
      </c>
      <c r="N24" s="98">
        <f>(K24+L24)/G24</f>
        <v>0.503803888419273</v>
      </c>
      <c r="O24" s="99">
        <v>0</v>
      </c>
      <c r="P24" s="99">
        <f>P21+P22+P23</f>
        <v>9</v>
      </c>
      <c r="Q24" s="99">
        <f>Q21+Q22+Q23</f>
        <v>84</v>
      </c>
      <c r="R24" s="102">
        <f>R21+R22+R23</f>
        <v>3</v>
      </c>
      <c r="S24" s="99">
        <f>S21+S22+S23</f>
        <v>2</v>
      </c>
      <c r="T24" s="99">
        <f>T21+T22+T23</f>
        <v>6</v>
      </c>
    </row>
    <row r="25" spans="1:20" ht="16.5" thickTop="1">
      <c r="A25" s="148" t="s">
        <v>29</v>
      </c>
      <c r="B25" s="86" t="s">
        <v>15</v>
      </c>
      <c r="C25" s="87">
        <v>459</v>
      </c>
      <c r="D25" s="87">
        <v>16</v>
      </c>
      <c r="E25" s="87">
        <v>15</v>
      </c>
      <c r="F25" s="87">
        <f t="shared" si="0"/>
        <v>458</v>
      </c>
      <c r="G25" s="87">
        <v>343</v>
      </c>
      <c r="H25" s="87">
        <v>0</v>
      </c>
      <c r="I25" s="87">
        <v>343</v>
      </c>
      <c r="J25" s="87">
        <v>0</v>
      </c>
      <c r="K25" s="87">
        <v>45</v>
      </c>
      <c r="L25" s="87">
        <v>147</v>
      </c>
      <c r="M25" s="100">
        <f t="shared" si="10"/>
        <v>1</v>
      </c>
      <c r="N25" s="106">
        <f>(K25+L25)/G25*100%</f>
        <v>0.5597667638483965</v>
      </c>
      <c r="O25" s="87">
        <v>0</v>
      </c>
      <c r="P25" s="89">
        <v>10</v>
      </c>
      <c r="Q25" s="89">
        <v>15</v>
      </c>
      <c r="R25" s="89">
        <v>0</v>
      </c>
      <c r="S25" s="89">
        <v>0</v>
      </c>
      <c r="T25" s="89">
        <v>0</v>
      </c>
    </row>
    <row r="26" spans="1:20" ht="15.75">
      <c r="A26" s="149"/>
      <c r="B26" s="90" t="s">
        <v>16</v>
      </c>
      <c r="C26" s="93">
        <v>519</v>
      </c>
      <c r="D26" s="93">
        <v>26</v>
      </c>
      <c r="E26" s="93">
        <v>23</v>
      </c>
      <c r="F26" s="93">
        <f t="shared" si="0"/>
        <v>516</v>
      </c>
      <c r="G26" s="93">
        <v>516</v>
      </c>
      <c r="H26" s="93">
        <v>0</v>
      </c>
      <c r="I26" s="93">
        <v>515</v>
      </c>
      <c r="J26" s="93">
        <v>1</v>
      </c>
      <c r="K26" s="93">
        <v>29</v>
      </c>
      <c r="L26" s="93">
        <v>171</v>
      </c>
      <c r="M26" s="101">
        <f t="shared" si="10"/>
        <v>0.998062015503876</v>
      </c>
      <c r="N26" s="101">
        <f>(K26+L26)/G26</f>
        <v>0.3875968992248062</v>
      </c>
      <c r="O26" s="93">
        <v>0</v>
      </c>
      <c r="P26" s="94">
        <v>10</v>
      </c>
      <c r="Q26" s="94">
        <v>22</v>
      </c>
      <c r="R26" s="94">
        <v>0</v>
      </c>
      <c r="S26" s="94">
        <v>1</v>
      </c>
      <c r="T26" s="94">
        <v>0</v>
      </c>
    </row>
    <row r="27" spans="1:20" ht="15.75">
      <c r="A27" s="149"/>
      <c r="B27" s="90" t="s">
        <v>17</v>
      </c>
      <c r="C27" s="93">
        <v>100</v>
      </c>
      <c r="D27" s="93">
        <v>5</v>
      </c>
      <c r="E27" s="93">
        <v>9</v>
      </c>
      <c r="F27" s="93">
        <f t="shared" si="0"/>
        <v>104</v>
      </c>
      <c r="G27" s="93">
        <v>104</v>
      </c>
      <c r="H27" s="93">
        <v>0</v>
      </c>
      <c r="I27" s="93">
        <v>103</v>
      </c>
      <c r="J27" s="93">
        <v>1</v>
      </c>
      <c r="K27" s="93">
        <v>7</v>
      </c>
      <c r="L27" s="93">
        <v>44</v>
      </c>
      <c r="M27" s="101">
        <f t="shared" si="10"/>
        <v>0.9903846153846154</v>
      </c>
      <c r="N27" s="95">
        <f>(K27+L27)/G27</f>
        <v>0.49038461538461536</v>
      </c>
      <c r="O27" s="93">
        <v>0</v>
      </c>
      <c r="P27" s="94">
        <v>2</v>
      </c>
      <c r="Q27" s="94">
        <v>6</v>
      </c>
      <c r="R27" s="94">
        <v>0</v>
      </c>
      <c r="S27" s="94">
        <v>0</v>
      </c>
      <c r="T27" s="94">
        <v>1</v>
      </c>
    </row>
    <row r="28" spans="1:20" ht="16.5" thickBot="1">
      <c r="A28" s="150"/>
      <c r="B28" s="96" t="s">
        <v>14</v>
      </c>
      <c r="C28" s="99">
        <f>C25+C26+C27</f>
        <v>1078</v>
      </c>
      <c r="D28" s="99">
        <f>D25+D26+D27</f>
        <v>47</v>
      </c>
      <c r="E28" s="99">
        <f>E25+E26+E27</f>
        <v>47</v>
      </c>
      <c r="F28" s="99">
        <f>C28-D28+E28</f>
        <v>1078</v>
      </c>
      <c r="G28" s="99">
        <f aca="true" t="shared" si="11" ref="G28:L28">G25+G26+G27</f>
        <v>963</v>
      </c>
      <c r="H28" s="99">
        <f t="shared" si="11"/>
        <v>0</v>
      </c>
      <c r="I28" s="99">
        <f t="shared" si="11"/>
        <v>961</v>
      </c>
      <c r="J28" s="99">
        <f t="shared" si="11"/>
        <v>2</v>
      </c>
      <c r="K28" s="99">
        <f t="shared" si="11"/>
        <v>81</v>
      </c>
      <c r="L28" s="99">
        <f t="shared" si="11"/>
        <v>362</v>
      </c>
      <c r="M28" s="98">
        <f t="shared" si="10"/>
        <v>0.9979231568016614</v>
      </c>
      <c r="N28" s="98">
        <f>(K28+L28)/G28</f>
        <v>0.46002076843198336</v>
      </c>
      <c r="O28" s="99">
        <f aca="true" t="shared" si="12" ref="O28:T28">O25+O26+O27</f>
        <v>0</v>
      </c>
      <c r="P28" s="99">
        <f t="shared" si="12"/>
        <v>22</v>
      </c>
      <c r="Q28" s="99">
        <f t="shared" si="12"/>
        <v>43</v>
      </c>
      <c r="R28" s="99">
        <f t="shared" si="12"/>
        <v>0</v>
      </c>
      <c r="S28" s="99">
        <f t="shared" si="12"/>
        <v>1</v>
      </c>
      <c r="T28" s="99">
        <f t="shared" si="12"/>
        <v>1</v>
      </c>
    </row>
    <row r="29" spans="1:20" ht="16.5" thickTop="1">
      <c r="A29" s="125" t="s">
        <v>19</v>
      </c>
      <c r="B29" s="40" t="s">
        <v>15</v>
      </c>
      <c r="C29" s="59">
        <f aca="true" t="shared" si="13" ref="C29:L30">C5+C9+C13+C17+C21+C25</f>
        <v>2437</v>
      </c>
      <c r="D29" s="59">
        <f t="shared" si="13"/>
        <v>111</v>
      </c>
      <c r="E29" s="59">
        <f t="shared" si="13"/>
        <v>91</v>
      </c>
      <c r="F29" s="59">
        <f t="shared" si="13"/>
        <v>2417</v>
      </c>
      <c r="G29" s="59">
        <f t="shared" si="13"/>
        <v>1774</v>
      </c>
      <c r="H29" s="59">
        <f t="shared" si="13"/>
        <v>2</v>
      </c>
      <c r="I29" s="59">
        <f t="shared" si="13"/>
        <v>1769</v>
      </c>
      <c r="J29" s="59">
        <f t="shared" si="13"/>
        <v>7</v>
      </c>
      <c r="K29" s="59">
        <f t="shared" si="13"/>
        <v>213</v>
      </c>
      <c r="L29" s="59">
        <f t="shared" si="13"/>
        <v>849</v>
      </c>
      <c r="M29" s="61">
        <f t="shared" si="10"/>
        <v>0.9971815107102593</v>
      </c>
      <c r="N29" s="61">
        <f>(K29+L29)/G29*100%</f>
        <v>0.5986471251409244</v>
      </c>
      <c r="O29" s="59">
        <f aca="true" t="shared" si="14" ref="O29:T31">O5+O9+O13+O17+O21+O25</f>
        <v>0</v>
      </c>
      <c r="P29" s="59">
        <f t="shared" si="14"/>
        <v>41</v>
      </c>
      <c r="Q29" s="59">
        <f t="shared" si="14"/>
        <v>101</v>
      </c>
      <c r="R29" s="59">
        <f t="shared" si="14"/>
        <v>4</v>
      </c>
      <c r="S29" s="59">
        <f t="shared" si="14"/>
        <v>1</v>
      </c>
      <c r="T29" s="59">
        <f t="shared" si="14"/>
        <v>2</v>
      </c>
    </row>
    <row r="30" spans="1:20" ht="15.75">
      <c r="A30" s="125"/>
      <c r="B30" s="41" t="s">
        <v>16</v>
      </c>
      <c r="C30" s="67">
        <f t="shared" si="13"/>
        <v>2621</v>
      </c>
      <c r="D30" s="46">
        <f t="shared" si="13"/>
        <v>118</v>
      </c>
      <c r="E30" s="46">
        <f t="shared" si="13"/>
        <v>103</v>
      </c>
      <c r="F30" s="46">
        <f t="shared" si="13"/>
        <v>2606</v>
      </c>
      <c r="G30" s="67">
        <f t="shared" si="13"/>
        <v>2597</v>
      </c>
      <c r="H30" s="46">
        <f t="shared" si="13"/>
        <v>9</v>
      </c>
      <c r="I30" s="46">
        <f t="shared" si="13"/>
        <v>2585</v>
      </c>
      <c r="J30" s="46">
        <f t="shared" si="13"/>
        <v>17</v>
      </c>
      <c r="K30" s="46">
        <f t="shared" si="13"/>
        <v>155</v>
      </c>
      <c r="L30" s="46">
        <f t="shared" si="13"/>
        <v>812</v>
      </c>
      <c r="M30" s="62">
        <f t="shared" si="10"/>
        <v>0.9953792837889873</v>
      </c>
      <c r="N30" s="62">
        <f>(K30+L30)/G30*100%</f>
        <v>0.37235271467077397</v>
      </c>
      <c r="O30" s="46">
        <f t="shared" si="14"/>
        <v>0</v>
      </c>
      <c r="P30" s="46">
        <f t="shared" si="14"/>
        <v>26</v>
      </c>
      <c r="Q30" s="46">
        <f t="shared" si="14"/>
        <v>140</v>
      </c>
      <c r="R30" s="46">
        <f t="shared" si="14"/>
        <v>9</v>
      </c>
      <c r="S30" s="46">
        <f t="shared" si="14"/>
        <v>5</v>
      </c>
      <c r="T30" s="46">
        <f t="shared" si="14"/>
        <v>3</v>
      </c>
    </row>
    <row r="31" spans="1:20" ht="15.75">
      <c r="A31" s="125"/>
      <c r="B31" s="41" t="s">
        <v>17</v>
      </c>
      <c r="C31" s="67">
        <f>C7+C11+C15+C19+C23+C27</f>
        <v>504</v>
      </c>
      <c r="D31" s="46">
        <f>D7+D11+D15+D19+D23+D27</f>
        <v>35</v>
      </c>
      <c r="E31" s="46">
        <f>E7+E11+E15+E19+E23+E27</f>
        <v>26</v>
      </c>
      <c r="F31" s="46">
        <f>F7+F11+F15+F19+F23+F27</f>
        <v>495</v>
      </c>
      <c r="G31" s="46"/>
      <c r="H31" s="46"/>
      <c r="I31" s="46"/>
      <c r="J31" s="46"/>
      <c r="K31" s="46"/>
      <c r="L31" s="46"/>
      <c r="M31" s="63"/>
      <c r="N31" s="63"/>
      <c r="O31" s="46">
        <f t="shared" si="14"/>
        <v>0</v>
      </c>
      <c r="P31" s="46">
        <f t="shared" si="14"/>
        <v>3</v>
      </c>
      <c r="Q31" s="46"/>
      <c r="R31" s="46"/>
      <c r="S31" s="46"/>
      <c r="T31" s="46"/>
    </row>
    <row r="32" spans="1:20" ht="32.25" thickBot="1">
      <c r="A32" s="126"/>
      <c r="B32" s="41" t="s">
        <v>38</v>
      </c>
      <c r="C32" s="68">
        <f>C29+C30+C31</f>
        <v>5562</v>
      </c>
      <c r="D32" s="56">
        <f>D29+D30+D31</f>
        <v>264</v>
      </c>
      <c r="E32" s="56">
        <f>E29+E30+E31</f>
        <v>220</v>
      </c>
      <c r="F32" s="56">
        <f>F29+F30+F31</f>
        <v>5518</v>
      </c>
      <c r="G32" s="68">
        <f>G8+G12+G16+G20+G24+G28</f>
        <v>4866</v>
      </c>
      <c r="H32" s="56">
        <f>H29+H30+H31</f>
        <v>11</v>
      </c>
      <c r="I32" s="68">
        <f>I8+I12+I16+I20+I24+I28</f>
        <v>4836</v>
      </c>
      <c r="J32" s="56">
        <f>J29+J30+J31</f>
        <v>24</v>
      </c>
      <c r="K32" s="56">
        <f>K29+K30+K31</f>
        <v>368</v>
      </c>
      <c r="L32" s="56">
        <f>L29+L30+L31</f>
        <v>1661</v>
      </c>
      <c r="M32" s="65">
        <f>I32/G32</f>
        <v>0.9938347718865598</v>
      </c>
      <c r="N32" s="65">
        <f>(K32+L32)/G32</f>
        <v>0.41697492807233866</v>
      </c>
      <c r="O32" s="56">
        <f aca="true" t="shared" si="15" ref="O32:T32">O29+O30+O31</f>
        <v>0</v>
      </c>
      <c r="P32" s="56">
        <f t="shared" si="15"/>
        <v>70</v>
      </c>
      <c r="Q32" s="56">
        <f t="shared" si="15"/>
        <v>241</v>
      </c>
      <c r="R32" s="56">
        <f t="shared" si="15"/>
        <v>13</v>
      </c>
      <c r="S32" s="56">
        <f t="shared" si="15"/>
        <v>6</v>
      </c>
      <c r="T32" s="56">
        <f t="shared" si="15"/>
        <v>5</v>
      </c>
    </row>
    <row r="33" ht="13.5" thickTop="1"/>
  </sheetData>
  <sheetProtection/>
  <mergeCells count="22">
    <mergeCell ref="A9:A12"/>
    <mergeCell ref="A13:A16"/>
    <mergeCell ref="A17:A20"/>
    <mergeCell ref="A21:A24"/>
    <mergeCell ref="A25:A28"/>
    <mergeCell ref="A29:A32"/>
    <mergeCell ref="J3:J4"/>
    <mergeCell ref="K3:L3"/>
    <mergeCell ref="M3:M4"/>
    <mergeCell ref="N3:N4"/>
    <mergeCell ref="O3:O4"/>
    <mergeCell ref="A5:A8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36:C43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2" max="2" width="14.8515625" style="0" customWidth="1"/>
    <col min="3" max="3" width="14.421875" style="0" customWidth="1"/>
  </cols>
  <sheetData>
    <row r="25" ht="24.75" customHeight="1"/>
    <row r="36" spans="1:3" ht="38.25">
      <c r="A36" s="4" t="s">
        <v>22</v>
      </c>
      <c r="B36" s="3" t="s">
        <v>42</v>
      </c>
      <c r="C36" s="3" t="s">
        <v>43</v>
      </c>
    </row>
    <row r="37" spans="1:3" ht="12.75">
      <c r="A37" s="2" t="s">
        <v>23</v>
      </c>
      <c r="B37" s="5">
        <v>98.61</v>
      </c>
      <c r="C37" s="5">
        <v>44.3</v>
      </c>
    </row>
    <row r="38" spans="1:3" ht="12.75">
      <c r="A38" s="2" t="s">
        <v>24</v>
      </c>
      <c r="B38" s="5">
        <v>99.79</v>
      </c>
      <c r="C38" s="5">
        <v>40.5</v>
      </c>
    </row>
    <row r="39" spans="1:3" ht="12.75">
      <c r="A39" s="2" t="s">
        <v>37</v>
      </c>
      <c r="B39" s="5">
        <v>98.44</v>
      </c>
      <c r="C39" s="5">
        <v>41.07</v>
      </c>
    </row>
    <row r="40" spans="1:3" ht="12.75">
      <c r="A40" s="2" t="s">
        <v>25</v>
      </c>
      <c r="B40" s="5">
        <v>98.83</v>
      </c>
      <c r="C40" s="5">
        <v>35.29</v>
      </c>
    </row>
    <row r="41" spans="1:3" ht="12.75">
      <c r="A41" s="2" t="s">
        <v>26</v>
      </c>
      <c r="B41" s="5">
        <v>98.8</v>
      </c>
      <c r="C41" s="5">
        <v>45.47</v>
      </c>
    </row>
    <row r="42" spans="1:3" ht="12.75">
      <c r="A42" s="2" t="s">
        <v>41</v>
      </c>
      <c r="B42" s="5">
        <v>100</v>
      </c>
      <c r="C42" s="5">
        <v>37.72</v>
      </c>
    </row>
    <row r="43" spans="1:3" ht="12.75">
      <c r="A43" s="43" t="s">
        <v>44</v>
      </c>
      <c r="B43" s="5">
        <v>99.07</v>
      </c>
      <c r="C43" s="5">
        <v>40.99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6:C43"/>
  <sheetViews>
    <sheetView showGridLines="0" zoomScalePageLayoutView="0" workbookViewId="0" topLeftCell="A1">
      <selection activeCell="H39" sqref="H39"/>
    </sheetView>
  </sheetViews>
  <sheetFormatPr defaultColWidth="9.140625" defaultRowHeight="12.75"/>
  <cols>
    <col min="2" max="2" width="14.8515625" style="0" customWidth="1"/>
    <col min="3" max="3" width="14.421875" style="0" customWidth="1"/>
  </cols>
  <sheetData>
    <row r="25" ht="24.75" customHeight="1"/>
    <row r="36" spans="1:3" ht="38.25">
      <c r="A36" s="4" t="s">
        <v>22</v>
      </c>
      <c r="B36" s="3" t="s">
        <v>42</v>
      </c>
      <c r="C36" s="3" t="s">
        <v>43</v>
      </c>
    </row>
    <row r="37" spans="1:3" ht="12.75">
      <c r="A37" s="2" t="s">
        <v>23</v>
      </c>
      <c r="B37" s="5">
        <v>98.61</v>
      </c>
      <c r="C37" s="5">
        <v>44.3</v>
      </c>
    </row>
    <row r="38" spans="1:3" ht="12.75">
      <c r="A38" s="2" t="s">
        <v>24</v>
      </c>
      <c r="B38" s="5">
        <v>99.79</v>
      </c>
      <c r="C38" s="5">
        <v>40.5</v>
      </c>
    </row>
    <row r="39" spans="1:3" ht="12.75">
      <c r="A39" s="2" t="s">
        <v>37</v>
      </c>
      <c r="B39" s="5">
        <v>98.44</v>
      </c>
      <c r="C39" s="5">
        <v>41.07</v>
      </c>
    </row>
    <row r="40" spans="1:3" ht="12.75">
      <c r="A40" s="2" t="s">
        <v>25</v>
      </c>
      <c r="B40" s="5">
        <v>98.83</v>
      </c>
      <c r="C40" s="5">
        <v>35.29</v>
      </c>
    </row>
    <row r="41" spans="1:3" ht="12.75">
      <c r="A41" s="2" t="s">
        <v>26</v>
      </c>
      <c r="B41" s="5">
        <v>98.8</v>
      </c>
      <c r="C41" s="5">
        <v>45.47</v>
      </c>
    </row>
    <row r="42" spans="1:3" ht="12.75">
      <c r="A42" s="2" t="s">
        <v>41</v>
      </c>
      <c r="B42" s="5">
        <v>100</v>
      </c>
      <c r="C42" s="5">
        <v>37.72</v>
      </c>
    </row>
    <row r="43" spans="1:3" ht="12.75">
      <c r="A43" s="43" t="s">
        <v>44</v>
      </c>
      <c r="B43" s="5">
        <v>99.07</v>
      </c>
      <c r="C43" s="5">
        <v>40.99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Кисакова</cp:lastModifiedBy>
  <cp:lastPrinted>2019-04-01T04:04:54Z</cp:lastPrinted>
  <dcterms:created xsi:type="dcterms:W3CDTF">1996-10-08T23:32:33Z</dcterms:created>
  <dcterms:modified xsi:type="dcterms:W3CDTF">2019-06-10T07:05:26Z</dcterms:modified>
  <cp:category/>
  <cp:version/>
  <cp:contentType/>
  <cp:contentStatus/>
</cp:coreProperties>
</file>